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ng" ContentType="image/png"/>
  <Default Extension="jpg" ContentType="image/jpeg"/>
  <Default Extension="jpeg" ContentType="image/jpeg"/>
  <Default Extension="tiff" ContentType="image/tiff"/>
  <Default Extension="gif" ContentType="image/gif"/>
  <Default Extension="wmf" ContentType="image/x-wmf"/>
  <Default Extension="emf" ContentType="image/x-emf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 filterPrivacy="1"/>
  <bookViews>
    <workbookView activeTab="2" tabRatio="788" windowHeight="7590" windowWidth="14805" xWindow="240" yWindow="525"/>
  </bookViews>
  <sheets>
    <sheet name="Nomenclature" sheetId="13" r:id="rId1"/>
    <sheet name="Equations" sheetId="18" r:id="rId2"/>
    <sheet name="V&amp;V Pressure" sheetId="12" r:id="rId3"/>
    <sheet name="Verification Lift Coef" sheetId="19" r:id="rId4"/>
    <sheet name="Input Fine Grid Press Coeff" sheetId="20" r:id="rId5"/>
    <sheet name="Input Medium Grid Press Coeff" sheetId="21" r:id="rId6"/>
    <sheet name="Input Coarse Grid Press Coeff" sheetId="22" r:id="rId7"/>
  </sheets>
  <calcPr calcId="162913"/>
</workbook>
</file>

<file path=xl/sharedStrings.xml><?xml version="1.0" encoding="utf-8"?>
<sst xmlns="http://schemas.openxmlformats.org/spreadsheetml/2006/main" count="52" uniqueCount="29">
  <si>
    <t>Pg</t>
  </si>
  <si>
    <t>Rg</t>
  </si>
  <si>
    <t>rg</t>
  </si>
  <si>
    <t>Pgest</t>
  </si>
  <si>
    <t>Point</t>
  </si>
  <si>
    <t>x coordinate</t>
  </si>
  <si>
    <t>y coordinate</t>
  </si>
  <si>
    <t>Pressure Coefficient</t>
  </si>
  <si>
    <t>V&amp;V Data</t>
  </si>
  <si>
    <t>Convergence</t>
  </si>
  <si>
    <t>Sg1 (FINE)</t>
  </si>
  <si>
    <t>Sg2 (MEDIUM)</t>
  </si>
  <si>
    <t>Sg3 (COURSE)</t>
  </si>
  <si>
    <t>A</t>
  </si>
  <si>
    <t>E</t>
  </si>
  <si>
    <r>
      <rPr>
        <rFont val="Calibri"/>
        <family val="2"/>
        <b/>
        <color rgb="FFFFFFFF"/>
        <sz val="11"/>
      </rPr>
      <t>ε</t>
    </r>
    <r>
      <rPr>
        <rFont val="Calibri"/>
        <family val="2"/>
        <b/>
        <color rgb="FFFFFFFF"/>
        <sz val="11"/>
        <scheme val="minor"/>
      </rPr>
      <t>21</t>
    </r>
  </si>
  <si>
    <r>
      <rPr>
        <rFont val="Calibri"/>
        <family val="2"/>
        <b/>
        <color rgb="FFFFFFFF"/>
        <sz val="11"/>
      </rPr>
      <t>ε</t>
    </r>
    <r>
      <rPr>
        <rFont val="Calibri"/>
        <family val="2"/>
        <b/>
        <color rgb="FFFFFFFF"/>
        <sz val="11"/>
        <scheme val="minor"/>
      </rPr>
      <t>32</t>
    </r>
  </si>
  <si>
    <t>δ</t>
  </si>
  <si>
    <t>P</t>
  </si>
  <si>
    <t>+Ug</t>
  </si>
  <si>
    <t>-Ug</t>
  </si>
  <si>
    <t>Position</t>
  </si>
  <si>
    <t>+Uv</t>
  </si>
  <si>
    <t>-Uv</t>
  </si>
  <si>
    <t>Ug</t>
  </si>
  <si>
    <t>Ud</t>
  </si>
  <si>
    <t>Validation</t>
  </si>
  <si>
    <t>Insert your order of numerical scheme into yellow region</t>
  </si>
  <si>
    <t>Insert results for lift coefficient values from your simulation  (number correspoinds to grid number) and order of numerical scheme into the yellow region</t>
  </si>
  <si>
    <t>Monotonic Convergence</t>
  </si>
  <si>
    <t>Oscillatory Convergence</t>
  </si>
  <si>
    <t>Oscillatory Divergence</t>
  </si>
  <si>
    <t>Monotonic Divergence</t>
  </si>
  <si>
    <t>Validated</t>
  </si>
  <si>
    <t>Not Validated</t>
  </si>
  <si>
    <t>Monotonic Convergence</t>
  </si>
  <si>
    <t>Oscillatory Convergence</t>
  </si>
  <si>
    <t>Oscillatory Divergence</t>
  </si>
  <si>
    <t>Monotonic Divergence</t>
  </si>
  <si>
    <t>Validated</t>
  </si>
  <si>
    <t>Not Validated</t>
  </si>
  <si>
    <t>Monotonic Convergence</t>
  </si>
  <si>
    <t>Oscillatory Convergence</t>
  </si>
  <si>
    <t>Oscillatory Divergence</t>
  </si>
  <si>
    <t>Monotonic Divergence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</si>
</sst>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count="4" mc:Ignorable="x14ac x16r2">
  <numFmts count="12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0.00000"/>
    <numFmt numFmtId="165" formatCode="0.000000"/>
    <numFmt numFmtId="166" formatCode="0.0000"/>
    <numFmt numFmtId="167" formatCode="0.00000E+00"/>
  </numFmts>
  <fonts count="11">
    <font>
      <name val="Calibri"/>
      <family val="2"/>
      <color rgb="FF000000"/>
      <sz val="11"/>
      <scheme val="minor"/>
    </font>
    <font>
      <name val="Calibri"/>
      <family val="2"/>
      <color rgb="FF000000"/>
      <sz val="11"/>
      <scheme val="minor"/>
    </font>
    <font>
      <name val="Calibri"/>
      <family val="2"/>
      <b/>
      <color rgb="FF000000"/>
      <sz val="11"/>
      <scheme val="minor"/>
    </font>
    <font>
      <name val="Arial Unicode MS"/>
      <family val="2"/>
      <color rgb="FF000000"/>
      <sz val="10"/>
    </font>
    <font>
      <name val="Calibri"/>
      <family val="2"/>
      <color rgb="FF3F3F76"/>
      <sz val="11"/>
      <scheme val="minor"/>
    </font>
    <font>
      <name val="Calibri"/>
      <family val="2"/>
      <b/>
      <color rgb="FF3F3F3F"/>
      <sz val="11"/>
      <scheme val="minor"/>
    </font>
    <font>
      <name val="Calibri"/>
      <family val="2"/>
      <b/>
      <color rgb="FFFFFFFF"/>
      <sz val="11"/>
      <scheme val="minor"/>
    </font>
    <font>
      <name val="Calibri"/>
      <family val="2"/>
      <color rgb="FFFFFFFF"/>
      <sz val="11"/>
      <scheme val="minor"/>
    </font>
    <font>
      <name val="Calibri"/>
      <family val="2"/>
      <b/>
      <color rgb="FFFFFFFF"/>
      <sz val="11"/>
    </font>
    <font>
      <name val="Calibri"/>
      <family val="2"/>
      <color rgb="FFFF0000"/>
      <sz val="11"/>
      <scheme val="minor"/>
    </font>
    <font>
      <name val="Calibri"/>
      <family val="2"/>
      <color rgb="FFFF0000"/>
      <sz val="1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4F81BD"/>
      </patternFill>
    </fill>
    <fill>
      <patternFill patternType="solid">
        <fgColor rgb="FFFDE9D9"/>
        <bgColor indexed="65"/>
      </patternFill>
    </fill>
    <fill>
      <patternFill patternType="solid">
        <fgColor rgb="FFFBD4B4"/>
        <bgColor indexed="65"/>
      </patternFill>
    </fill>
  </fills>
  <borders count="4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/>
      <right style="thin"/>
      <top style="thin"/>
      <bottom style="thin"/>
      <diagonal style="none">
        <color rgb="FF00000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>
        <color rgb="FF000000"/>
      </diagonal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>
        <color rgb="FF000000"/>
      </diagonal>
    </border>
  </borders>
  <cellStyleXfs count="6">
    <xf numFmtId="0" fontId="0" fillId="0" borderId="0" xfId="0"/>
    <xf numFmtId="0" fontId="4" fillId="3" borderId="2" xfId="0" applyFont="1" applyFill="1" applyBorder="1"/>
    <xf numFmtId="0" fontId="5" fillId="4" borderId="3" xfId="0" applyFont="1" applyFill="1" applyBorder="1"/>
    <xf numFmtId="0" fontId="7" fillId="5" borderId="0" xfId="0" applyFont="1" applyFill="1"/>
    <xf numFmtId="0" fontId="1" fillId="6" borderId="0" xfId="0" applyFont="1" applyFill="1"/>
    <xf numFmtId="0" fontId="1" fillId="7" borderId="0" xfId="0" applyFont="1" applyFill="1"/>
  </cellStyleXfs>
  <cellXfs count="36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/>
    <xf numFmtId="11" fontId="3" fillId="0" borderId="0" xfId="0" applyNumberFormat="1" applyFont="1" applyAlignment="1">
      <alignment vertical="center"/>
    </xf>
    <xf numFmtId="0" fontId="4" fillId="3" borderId="2" xfId="0" applyFont="1" applyFill="1" applyBorder="1"/>
    <xf numFmtId="0" fontId="0" fillId="0" borderId="1" xfId="0" applyBorder="1"/>
    <xf numFmtId="164" fontId="0" fillId="0" borderId="1" xfId="0" applyNumberFormat="1" applyBorder="1"/>
    <xf numFmtId="0" fontId="5" fillId="4" borderId="3" xfId="0" applyFont="1" applyFill="1" applyBorder="1"/>
    <xf numFmtId="165" fontId="0" fillId="0" borderId="1" xfId="0" applyNumberForma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6" fontId="1" fillId="0" borderId="1" xfId="0" applyNumberFormat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7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0" fillId="0" borderId="1" xfId="0" applyBorder="1" applyAlignment="1">
      <alignment horizontal="center"/>
    </xf>
  </cellXfs>
  <cellStyles count="6">
    <cellStyle name="20% - Accent6" xfId="4" builtinId="50"/>
    <cellStyle name="40% - Accent6" xfId="5" builtinId="51"/>
    <cellStyle name="Accent1" xfId="3" builtinId="29"/>
    <cellStyle name="Input" xfId="1" builtinId="20"/>
    <cellStyle name="Normal" xfId="0" builtinId="0"/>
    <cellStyle name="Output" xfId="2" builtinId="21"/>
  </cellStyles>
  <dxfs count="20"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 patternType="solid">
          <fgColor auto="1"/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 patternType="solid">
          <fgColor auto="1"/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 patternType="solid">
          <fgColor auto="1"/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 patternType="solid">
          <fgColor auto="1"/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 patternType="solid">
          <fgColor auto="1"/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 patternType="solid">
          <fgColor auto="1"/>
          <bgColor rgb="FFFF7C8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10" Type="http://schemas.openxmlformats.org/officeDocument/2006/relationships/sharedStrings" Target="sharedStrings.xml" TargetMode="Internal"/><Relationship Id="rId11" Type="http://schemas.openxmlformats.org/officeDocument/2006/relationships/calcChain" Target="calcChain.xml" TargetMode="Internal"/><Relationship Id="rId2" Type="http://schemas.openxmlformats.org/officeDocument/2006/relationships/worksheet" Target="worksheets/sheet2.xml" TargetMode="Internal"/><Relationship Id="rId3" Type="http://schemas.openxmlformats.org/officeDocument/2006/relationships/worksheet" Target="worksheets/sheet3.xml" TargetMode="Internal"/><Relationship Id="rId4" Type="http://schemas.openxmlformats.org/officeDocument/2006/relationships/worksheet" Target="worksheets/sheet4.xml" TargetMode="Internal"/><Relationship Id="rId5" Type="http://schemas.openxmlformats.org/officeDocument/2006/relationships/worksheet" Target="worksheets/sheet5.xml" TargetMode="Internal"/><Relationship Id="rId6" Type="http://schemas.openxmlformats.org/officeDocument/2006/relationships/worksheet" Target="worksheets/sheet6.xml" TargetMode="Internal"/><Relationship Id="rId7" Type="http://schemas.openxmlformats.org/officeDocument/2006/relationships/worksheet" Target="worksheets/sheet7.xml" TargetMode="Internal"/><Relationship Id="rId8" Type="http://schemas.openxmlformats.org/officeDocument/2006/relationships/theme" Target="theme/theme1.xml" TargetMode="Internal"/><Relationship Id="rId9" Type="http://schemas.openxmlformats.org/officeDocument/2006/relationships/styles" Target="styles.xml" TargetMode="Internal"/></Relationships>
</file>

<file path=xl/charts/chart1.xml><?xml version="1.0" encoding="utf-8"?>
<c:chartSpace xmlns:a="http://schemas.openxmlformats.org/drawingml/2006/main" xmlns:c="http://schemas.openxmlformats.org/drawingml/2006/chart" xmlns:c16r2="http://schemas.microsoft.com/office/drawing/2015/06/chart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 for Pressure Coefficient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3"/>
          <c:order val="0"/>
          <c:tx>
            <c:strRef>
              <c:f>'V&amp;V Pressure'!$R$7</c:f>
              <c:strCache>
                <c:ptCount val="1"/>
                <c:pt idx="0">
                  <c:v>+Uv</c:v>
                </c:pt>
              </c:strCache>
            </c:strRef>
          </c:tx>
          <c:xVal>
            <c:numRef>
              <c:f>'V&amp;V Pressure'!$B$8:$B$36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xVal>
          <c:yVal>
            <c:numRef>
              <c:f>'V&amp;V Pressure'!$R$8:$R$36</c:f>
              <c:numCache>
                <c:formatCode>0.00000E+00</c:formatCode>
                <c:ptCount val="29"/>
                <c:pt idx="0">
                  <c:v>0.42</c:v>
                </c:pt>
                <c:pt idx="1">
                  <c:v>0.42</c:v>
                </c:pt>
                <c:pt idx="2">
                  <c:v>0.42</c:v>
                </c:pt>
                <c:pt idx="3">
                  <c:v>0.42</c:v>
                </c:pt>
                <c:pt idx="4">
                  <c:v>0.42</c:v>
                </c:pt>
                <c:pt idx="5">
                  <c:v>0.42</c:v>
                </c:pt>
                <c:pt idx="6">
                  <c:v>0.42</c:v>
                </c:pt>
                <c:pt idx="7">
                  <c:v>0.42</c:v>
                </c:pt>
                <c:pt idx="8">
                  <c:v>0.42</c:v>
                </c:pt>
                <c:pt idx="9">
                  <c:v>0.42</c:v>
                </c:pt>
                <c:pt idx="10">
                  <c:v>0.42</c:v>
                </c:pt>
                <c:pt idx="11">
                  <c:v>0.42</c:v>
                </c:pt>
                <c:pt idx="12">
                  <c:v>0.42</c:v>
                </c:pt>
                <c:pt idx="13">
                  <c:v>0.42</c:v>
                </c:pt>
                <c:pt idx="14">
                  <c:v>0.42</c:v>
                </c:pt>
                <c:pt idx="15">
                  <c:v>0.42</c:v>
                </c:pt>
                <c:pt idx="16">
                  <c:v>0.42</c:v>
                </c:pt>
                <c:pt idx="17">
                  <c:v>0.42</c:v>
                </c:pt>
                <c:pt idx="18">
                  <c:v>0.42</c:v>
                </c:pt>
                <c:pt idx="19">
                  <c:v>0.42</c:v>
                </c:pt>
                <c:pt idx="20">
                  <c:v>0.42</c:v>
                </c:pt>
                <c:pt idx="21">
                  <c:v>0.42</c:v>
                </c:pt>
                <c:pt idx="22">
                  <c:v>0.42</c:v>
                </c:pt>
                <c:pt idx="23">
                  <c:v>0.42</c:v>
                </c:pt>
                <c:pt idx="24">
                  <c:v>0.42</c:v>
                </c:pt>
                <c:pt idx="25">
                  <c:v>0.42</c:v>
                </c:pt>
                <c:pt idx="26">
                  <c:v>0.42</c:v>
                </c:pt>
                <c:pt idx="27">
                  <c:v>0.42</c:v>
                </c:pt>
                <c:pt idx="28">
                  <c:v>0.42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11D-4B8D-B911-147BEAB9EF24}"/>
            </c:ext>
          </c:extLst>
        </c:ser>
        <c:ser>
          <c:idx val="4"/>
          <c:order val="1"/>
          <c:tx>
            <c:strRef>
              <c:f>'V&amp;V Pressure'!$S$7</c:f>
              <c:strCache>
                <c:ptCount val="1"/>
                <c:pt idx="0">
                  <c:v>-Uv</c:v>
                </c:pt>
              </c:strCache>
            </c:strRef>
          </c:tx>
          <c:xVal>
            <c:numRef>
              <c:f>'V&amp;V Pressure'!$B$8:$B$36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xVal>
          <c:yVal>
            <c:numRef>
              <c:f>'V&amp;V Pressure'!$S$8:$S$36</c:f>
              <c:numCache>
                <c:formatCode>0.00000E+00</c:formatCode>
                <c:ptCount val="29"/>
                <c:pt idx="0">
                  <c:v>-0.42</c:v>
                </c:pt>
                <c:pt idx="1">
                  <c:v>-0.42</c:v>
                </c:pt>
                <c:pt idx="2">
                  <c:v>-0.42</c:v>
                </c:pt>
                <c:pt idx="3">
                  <c:v>-0.42</c:v>
                </c:pt>
                <c:pt idx="4">
                  <c:v>-0.42</c:v>
                </c:pt>
                <c:pt idx="5">
                  <c:v>-0.42</c:v>
                </c:pt>
                <c:pt idx="6">
                  <c:v>-0.42</c:v>
                </c:pt>
                <c:pt idx="7">
                  <c:v>-0.42</c:v>
                </c:pt>
                <c:pt idx="8">
                  <c:v>-0.42</c:v>
                </c:pt>
                <c:pt idx="9">
                  <c:v>-0.42</c:v>
                </c:pt>
                <c:pt idx="10">
                  <c:v>-0.42</c:v>
                </c:pt>
                <c:pt idx="11">
                  <c:v>-0.42</c:v>
                </c:pt>
                <c:pt idx="12">
                  <c:v>-0.42</c:v>
                </c:pt>
                <c:pt idx="13">
                  <c:v>-0.42</c:v>
                </c:pt>
                <c:pt idx="14">
                  <c:v>-0.42</c:v>
                </c:pt>
                <c:pt idx="15">
                  <c:v>-0.42</c:v>
                </c:pt>
                <c:pt idx="16">
                  <c:v>-0.42</c:v>
                </c:pt>
                <c:pt idx="17">
                  <c:v>-0.42</c:v>
                </c:pt>
                <c:pt idx="18">
                  <c:v>-0.42</c:v>
                </c:pt>
                <c:pt idx="19">
                  <c:v>-0.42</c:v>
                </c:pt>
                <c:pt idx="20">
                  <c:v>-0.42</c:v>
                </c:pt>
                <c:pt idx="21">
                  <c:v>-0.42</c:v>
                </c:pt>
                <c:pt idx="22">
                  <c:v>-0.42</c:v>
                </c:pt>
                <c:pt idx="23">
                  <c:v>-0.42</c:v>
                </c:pt>
                <c:pt idx="24">
                  <c:v>-0.42</c:v>
                </c:pt>
                <c:pt idx="25">
                  <c:v>-0.42</c:v>
                </c:pt>
                <c:pt idx="26">
                  <c:v>-0.42</c:v>
                </c:pt>
                <c:pt idx="27">
                  <c:v>-0.42</c:v>
                </c:pt>
                <c:pt idx="28">
                  <c:v>-0.42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1D-4B8D-B911-147BEAB9EF24}"/>
            </c:ext>
          </c:extLst>
        </c:ser>
        <c:ser>
          <c:idx val="0"/>
          <c:order val="2"/>
          <c:tx>
            <c:v>E</c:v>
          </c:tx>
          <c:xVal>
            <c:numRef>
              <c:f>'V&amp;V Pressure'!$B$8:$B$36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xVal>
          <c:yVal>
            <c:numRef>
              <c:f>'V&amp;V Pressure'!$H$8:$H$36</c:f>
              <c:numCache>
                <c:formatCode>0.000000</c:formatCode>
                <c:ptCount val="29"/>
                <c:pt idx="0">
                  <c:v>1</c:v>
                </c:pt>
                <c:pt idx="1">
                  <c:v>0.5263157892687792</c:v>
                </c:pt>
                <c:pt idx="2">
                  <c:v>-7.8947368455203448E-2</c:v>
                </c:pt>
                <c:pt idx="3">
                  <c:v>-0.59649122818401146</c:v>
                </c:pt>
                <c:pt idx="4">
                  <c:v>-0.87719298254720923</c:v>
                </c:pt>
                <c:pt idx="5">
                  <c:v>-0.99122807046002881</c:v>
                </c:pt>
                <c:pt idx="6">
                  <c:v>-1.0789473684552033</c:v>
                </c:pt>
                <c:pt idx="7">
                  <c:v>-1.1140350879128196</c:v>
                </c:pt>
                <c:pt idx="8">
                  <c:v>-1.0877192992929061</c:v>
                </c:pt>
                <c:pt idx="9">
                  <c:v>-1.0175438603776736</c:v>
                </c:pt>
                <c:pt idx="10">
                  <c:v>-0.95614035100241268</c:v>
                </c:pt>
                <c:pt idx="11">
                  <c:v>-0.81578947446967942</c:v>
                </c:pt>
                <c:pt idx="12">
                  <c:v>-0.76315789463438954</c:v>
                </c:pt>
                <c:pt idx="13">
                  <c:v>-0.73684210601447597</c:v>
                </c:pt>
                <c:pt idx="14">
                  <c:v>-0.49122807110889444</c:v>
                </c:pt>
                <c:pt idx="15">
                  <c:v>-0.25438596444555273</c:v>
                </c:pt>
                <c:pt idx="16">
                  <c:v>-0.28947368390316885</c:v>
                </c:pt>
                <c:pt idx="17">
                  <c:v>-0.3070175442808426</c:v>
                </c:pt>
                <c:pt idx="18">
                  <c:v>-0.35964912281840111</c:v>
                </c:pt>
                <c:pt idx="19">
                  <c:v>-0.3684210523583723</c:v>
                </c:pt>
                <c:pt idx="20">
                  <c:v>-0.38596491273604605</c:v>
                </c:pt>
                <c:pt idx="21">
                  <c:v>-0.37719298319607486</c:v>
                </c:pt>
                <c:pt idx="22">
                  <c:v>-0.72807017647450478</c:v>
                </c:pt>
                <c:pt idx="23">
                  <c:v>-0.78947368455203448</c:v>
                </c:pt>
                <c:pt idx="24">
                  <c:v>-0.91228070200482536</c:v>
                </c:pt>
                <c:pt idx="25">
                  <c:v>-1.0087719308377026</c:v>
                </c:pt>
                <c:pt idx="26">
                  <c:v>-1.2192982462856679</c:v>
                </c:pt>
                <c:pt idx="27">
                  <c:v>-1.4210526321936621</c:v>
                </c:pt>
                <c:pt idx="28">
                  <c:v>-1.280701755660929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11D-4B8D-B911-147BEAB9E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81280"/>
        <c:axId val="106181760"/>
      </c:scatterChart>
      <c:valAx>
        <c:axId val="106081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Point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6181760"/>
        <c:crosses val="autoZero"/>
        <c:crossBetween val="midCat"/>
      </c:valAx>
      <c:valAx>
        <c:axId val="106181760"/>
        <c:scaling>
          <c:orientation val="minMax"/>
        </c:scaling>
        <c:delete val="0"/>
        <c:axPos val="l"/>
        <c:numFmt formatCode="0.00000E+00" sourceLinked="1"/>
        <c:majorTickMark val="out"/>
        <c:minorTickMark val="none"/>
        <c:tickLblPos val="nextTo"/>
        <c:crossAx val="1060812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91965219896924555"/>
          <c:y val="3.4093413160718747E-2"/>
          <c:w val="8.0347785206155153E-2"/>
          <c:h val="0.1548760535682733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a="http://schemas.openxmlformats.org/drawingml/2006/main" xmlns:c="http://schemas.openxmlformats.org/drawingml/2006/chart" xmlns:c16r2="http://schemas.microsoft.com/office/drawing/2015/06/chart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Fine</c:v>
          </c:tx>
          <c:xVal>
            <c:numRef>
              <c:f>'V&amp;V Pressure'!$C$8:$C$36</c:f>
              <c:numCache>
                <c:formatCode>0.0000</c:formatCode>
                <c:ptCount val="29"/>
                <c:pt idx="0">
                  <c:v>0</c:v>
                </c:pt>
                <c:pt idx="1">
                  <c:v>3.81E-3</c:v>
                </c:pt>
                <c:pt idx="2">
                  <c:v>7.62E-3</c:v>
                </c:pt>
                <c:pt idx="3">
                  <c:v>1.52E-2</c:v>
                </c:pt>
                <c:pt idx="4">
                  <c:v>2.2859999999999998E-2</c:v>
                </c:pt>
                <c:pt idx="5">
                  <c:v>3.0499999999999999E-2</c:v>
                </c:pt>
                <c:pt idx="6">
                  <c:v>4.5719999999999997E-2</c:v>
                </c:pt>
                <c:pt idx="7">
                  <c:v>6.0999999999999999E-2</c:v>
                </c:pt>
                <c:pt idx="8">
                  <c:v>9.1439999999999994E-2</c:v>
                </c:pt>
                <c:pt idx="9">
                  <c:v>0.122</c:v>
                </c:pt>
                <c:pt idx="10">
                  <c:v>0.15240000000000001</c:v>
                </c:pt>
                <c:pt idx="11">
                  <c:v>0.183</c:v>
                </c:pt>
                <c:pt idx="12">
                  <c:v>0.21335999999999999</c:v>
                </c:pt>
                <c:pt idx="13">
                  <c:v>0.24399999999999999</c:v>
                </c:pt>
                <c:pt idx="14">
                  <c:v>0.27432000000000001</c:v>
                </c:pt>
                <c:pt idx="15">
                  <c:v>0.27432000000000001</c:v>
                </c:pt>
                <c:pt idx="16">
                  <c:v>0.24399999999999999</c:v>
                </c:pt>
                <c:pt idx="17">
                  <c:v>0.21335999999999999</c:v>
                </c:pt>
                <c:pt idx="18">
                  <c:v>0.183</c:v>
                </c:pt>
                <c:pt idx="19">
                  <c:v>0.15240000000000001</c:v>
                </c:pt>
                <c:pt idx="20">
                  <c:v>0.122</c:v>
                </c:pt>
                <c:pt idx="21">
                  <c:v>9.1439999999999994E-2</c:v>
                </c:pt>
                <c:pt idx="22">
                  <c:v>6.0999999999999999E-2</c:v>
                </c:pt>
                <c:pt idx="23">
                  <c:v>4.5719999999999997E-2</c:v>
                </c:pt>
                <c:pt idx="24">
                  <c:v>3.0499999999999999E-2</c:v>
                </c:pt>
                <c:pt idx="25">
                  <c:v>2.2859999999999998E-2</c:v>
                </c:pt>
                <c:pt idx="26">
                  <c:v>1.52E-2</c:v>
                </c:pt>
                <c:pt idx="27">
                  <c:v>7.62E-3</c:v>
                </c:pt>
                <c:pt idx="28">
                  <c:v>3.81E-3</c:v>
                </c:pt>
              </c:numCache>
            </c:numRef>
          </c:xVal>
          <c:yVal>
            <c:numRef>
              <c:f>'V&amp;V Pressure'!$D$8:$D$36</c:f>
              <c:numCache>
                <c:formatCode>0.000000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2FA-4535-B56A-B9413452F736}"/>
            </c:ext>
          </c:extLst>
        </c:ser>
        <c:ser>
          <c:idx val="1"/>
          <c:order val="1"/>
          <c:tx>
            <c:v>Medium</c:v>
          </c:tx>
          <c:xVal>
            <c:numRef>
              <c:f>'V&amp;V Pressure'!$C$8:$C$36</c:f>
              <c:numCache>
                <c:formatCode>0.0000</c:formatCode>
                <c:ptCount val="29"/>
                <c:pt idx="0">
                  <c:v>0</c:v>
                </c:pt>
                <c:pt idx="1">
                  <c:v>3.81E-3</c:v>
                </c:pt>
                <c:pt idx="2">
                  <c:v>7.62E-3</c:v>
                </c:pt>
                <c:pt idx="3">
                  <c:v>1.52E-2</c:v>
                </c:pt>
                <c:pt idx="4">
                  <c:v>2.2859999999999998E-2</c:v>
                </c:pt>
                <c:pt idx="5">
                  <c:v>3.0499999999999999E-2</c:v>
                </c:pt>
                <c:pt idx="6">
                  <c:v>4.5719999999999997E-2</c:v>
                </c:pt>
                <c:pt idx="7">
                  <c:v>6.0999999999999999E-2</c:v>
                </c:pt>
                <c:pt idx="8">
                  <c:v>9.1439999999999994E-2</c:v>
                </c:pt>
                <c:pt idx="9">
                  <c:v>0.122</c:v>
                </c:pt>
                <c:pt idx="10">
                  <c:v>0.15240000000000001</c:v>
                </c:pt>
                <c:pt idx="11">
                  <c:v>0.183</c:v>
                </c:pt>
                <c:pt idx="12">
                  <c:v>0.21335999999999999</c:v>
                </c:pt>
                <c:pt idx="13">
                  <c:v>0.24399999999999999</c:v>
                </c:pt>
                <c:pt idx="14">
                  <c:v>0.27432000000000001</c:v>
                </c:pt>
                <c:pt idx="15">
                  <c:v>0.27432000000000001</c:v>
                </c:pt>
                <c:pt idx="16">
                  <c:v>0.24399999999999999</c:v>
                </c:pt>
                <c:pt idx="17">
                  <c:v>0.21335999999999999</c:v>
                </c:pt>
                <c:pt idx="18">
                  <c:v>0.183</c:v>
                </c:pt>
                <c:pt idx="19">
                  <c:v>0.15240000000000001</c:v>
                </c:pt>
                <c:pt idx="20">
                  <c:v>0.122</c:v>
                </c:pt>
                <c:pt idx="21">
                  <c:v>9.1439999999999994E-2</c:v>
                </c:pt>
                <c:pt idx="22">
                  <c:v>6.0999999999999999E-2</c:v>
                </c:pt>
                <c:pt idx="23">
                  <c:v>4.5719999999999997E-2</c:v>
                </c:pt>
                <c:pt idx="24">
                  <c:v>3.0499999999999999E-2</c:v>
                </c:pt>
                <c:pt idx="25">
                  <c:v>2.2859999999999998E-2</c:v>
                </c:pt>
                <c:pt idx="26">
                  <c:v>1.52E-2</c:v>
                </c:pt>
                <c:pt idx="27">
                  <c:v>7.62E-3</c:v>
                </c:pt>
                <c:pt idx="28">
                  <c:v>3.81E-3</c:v>
                </c:pt>
              </c:numCache>
            </c:numRef>
          </c:xVal>
          <c:yVal>
            <c:numRef>
              <c:f>'V&amp;V Pressure'!$E$8:$E$36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2FA-4535-B56A-B9413452F736}"/>
            </c:ext>
          </c:extLst>
        </c:ser>
        <c:ser>
          <c:idx val="2"/>
          <c:order val="2"/>
          <c:tx>
            <c:v>Course</c:v>
          </c:tx>
          <c:xVal>
            <c:numRef>
              <c:f>'V&amp;V Pressure'!$C$8:$C$36</c:f>
              <c:numCache>
                <c:formatCode>0.0000</c:formatCode>
                <c:ptCount val="29"/>
                <c:pt idx="0">
                  <c:v>0</c:v>
                </c:pt>
                <c:pt idx="1">
                  <c:v>3.81E-3</c:v>
                </c:pt>
                <c:pt idx="2">
                  <c:v>7.62E-3</c:v>
                </c:pt>
                <c:pt idx="3">
                  <c:v>1.52E-2</c:v>
                </c:pt>
                <c:pt idx="4">
                  <c:v>2.2859999999999998E-2</c:v>
                </c:pt>
                <c:pt idx="5">
                  <c:v>3.0499999999999999E-2</c:v>
                </c:pt>
                <c:pt idx="6">
                  <c:v>4.5719999999999997E-2</c:v>
                </c:pt>
                <c:pt idx="7">
                  <c:v>6.0999999999999999E-2</c:v>
                </c:pt>
                <c:pt idx="8">
                  <c:v>9.1439999999999994E-2</c:v>
                </c:pt>
                <c:pt idx="9">
                  <c:v>0.122</c:v>
                </c:pt>
                <c:pt idx="10">
                  <c:v>0.15240000000000001</c:v>
                </c:pt>
                <c:pt idx="11">
                  <c:v>0.183</c:v>
                </c:pt>
                <c:pt idx="12">
                  <c:v>0.21335999999999999</c:v>
                </c:pt>
                <c:pt idx="13">
                  <c:v>0.24399999999999999</c:v>
                </c:pt>
                <c:pt idx="14">
                  <c:v>0.27432000000000001</c:v>
                </c:pt>
                <c:pt idx="15">
                  <c:v>0.27432000000000001</c:v>
                </c:pt>
                <c:pt idx="16">
                  <c:v>0.24399999999999999</c:v>
                </c:pt>
                <c:pt idx="17">
                  <c:v>0.21335999999999999</c:v>
                </c:pt>
                <c:pt idx="18">
                  <c:v>0.183</c:v>
                </c:pt>
                <c:pt idx="19">
                  <c:v>0.15240000000000001</c:v>
                </c:pt>
                <c:pt idx="20">
                  <c:v>0.122</c:v>
                </c:pt>
                <c:pt idx="21">
                  <c:v>9.1439999999999994E-2</c:v>
                </c:pt>
                <c:pt idx="22">
                  <c:v>6.0999999999999999E-2</c:v>
                </c:pt>
                <c:pt idx="23">
                  <c:v>4.5719999999999997E-2</c:v>
                </c:pt>
                <c:pt idx="24">
                  <c:v>3.0499999999999999E-2</c:v>
                </c:pt>
                <c:pt idx="25">
                  <c:v>2.2859999999999998E-2</c:v>
                </c:pt>
                <c:pt idx="26">
                  <c:v>1.52E-2</c:v>
                </c:pt>
                <c:pt idx="27">
                  <c:v>7.62E-3</c:v>
                </c:pt>
                <c:pt idx="28">
                  <c:v>3.81E-3</c:v>
                </c:pt>
              </c:numCache>
            </c:numRef>
          </c:xVal>
          <c:yVal>
            <c:numRef>
              <c:f>'V&amp;V Pressure'!$F$8:$F$36</c:f>
              <c:numCache>
                <c:formatCode>0.000000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2FA-4535-B56A-B9413452F736}"/>
            </c:ext>
          </c:extLst>
        </c:ser>
        <c:ser>
          <c:idx val="3"/>
          <c:order val="3"/>
          <c:tx>
            <c:v>Experiment</c:v>
          </c:tx>
          <c:xVal>
            <c:numRef>
              <c:f>'V&amp;V Pressure'!$C$8:$C$36</c:f>
              <c:numCache>
                <c:formatCode>0.0000</c:formatCode>
                <c:ptCount val="29"/>
                <c:pt idx="0">
                  <c:v>0</c:v>
                </c:pt>
                <c:pt idx="1">
                  <c:v>3.81E-3</c:v>
                </c:pt>
                <c:pt idx="2">
                  <c:v>7.62E-3</c:v>
                </c:pt>
                <c:pt idx="3">
                  <c:v>1.52E-2</c:v>
                </c:pt>
                <c:pt idx="4">
                  <c:v>2.2859999999999998E-2</c:v>
                </c:pt>
                <c:pt idx="5">
                  <c:v>3.0499999999999999E-2</c:v>
                </c:pt>
                <c:pt idx="6">
                  <c:v>4.5719999999999997E-2</c:v>
                </c:pt>
                <c:pt idx="7">
                  <c:v>6.0999999999999999E-2</c:v>
                </c:pt>
                <c:pt idx="8">
                  <c:v>9.1439999999999994E-2</c:v>
                </c:pt>
                <c:pt idx="9">
                  <c:v>0.122</c:v>
                </c:pt>
                <c:pt idx="10">
                  <c:v>0.15240000000000001</c:v>
                </c:pt>
                <c:pt idx="11">
                  <c:v>0.183</c:v>
                </c:pt>
                <c:pt idx="12">
                  <c:v>0.21335999999999999</c:v>
                </c:pt>
                <c:pt idx="13">
                  <c:v>0.24399999999999999</c:v>
                </c:pt>
                <c:pt idx="14">
                  <c:v>0.27432000000000001</c:v>
                </c:pt>
                <c:pt idx="15">
                  <c:v>0.27432000000000001</c:v>
                </c:pt>
                <c:pt idx="16">
                  <c:v>0.24399999999999999</c:v>
                </c:pt>
                <c:pt idx="17">
                  <c:v>0.21335999999999999</c:v>
                </c:pt>
                <c:pt idx="18">
                  <c:v>0.183</c:v>
                </c:pt>
                <c:pt idx="19">
                  <c:v>0.15240000000000001</c:v>
                </c:pt>
                <c:pt idx="20">
                  <c:v>0.122</c:v>
                </c:pt>
                <c:pt idx="21">
                  <c:v>9.1439999999999994E-2</c:v>
                </c:pt>
                <c:pt idx="22">
                  <c:v>6.0999999999999999E-2</c:v>
                </c:pt>
                <c:pt idx="23">
                  <c:v>4.5719999999999997E-2</c:v>
                </c:pt>
                <c:pt idx="24">
                  <c:v>3.0499999999999999E-2</c:v>
                </c:pt>
                <c:pt idx="25">
                  <c:v>2.2859999999999998E-2</c:v>
                </c:pt>
                <c:pt idx="26">
                  <c:v>1.52E-2</c:v>
                </c:pt>
                <c:pt idx="27">
                  <c:v>7.62E-3</c:v>
                </c:pt>
                <c:pt idx="28">
                  <c:v>3.81E-3</c:v>
                </c:pt>
              </c:numCache>
            </c:numRef>
          </c:xVal>
          <c:yVal>
            <c:numRef>
              <c:f>'V&amp;V Pressure'!$G$8:$G$36</c:f>
              <c:numCache>
                <c:formatCode>0.000000</c:formatCode>
                <c:ptCount val="29"/>
                <c:pt idx="0">
                  <c:v>0.77057550100000005</c:v>
                </c:pt>
                <c:pt idx="1">
                  <c:v>0.40556605299999998</c:v>
                </c:pt>
                <c:pt idx="2">
                  <c:v>-6.0834908E-2</c:v>
                </c:pt>
                <c:pt idx="3">
                  <c:v>-0.45964152699999999</c:v>
                </c:pt>
                <c:pt idx="4">
                  <c:v>-0.67594342200000002</c:v>
                </c:pt>
                <c:pt idx="5">
                  <c:v>-0.76381606700000004</c:v>
                </c:pt>
                <c:pt idx="6">
                  <c:v>-0.83141040899999996</c:v>
                </c:pt>
                <c:pt idx="7">
                  <c:v>-0.85844814599999997</c:v>
                </c:pt>
                <c:pt idx="8">
                  <c:v>-0.83816984400000005</c:v>
                </c:pt>
                <c:pt idx="9">
                  <c:v>-0.78409437000000004</c:v>
                </c:pt>
                <c:pt idx="10">
                  <c:v>-0.73677833000000004</c:v>
                </c:pt>
                <c:pt idx="11">
                  <c:v>-0.62862738299999998</c:v>
                </c:pt>
                <c:pt idx="12">
                  <c:v>-0.58807077699999999</c:v>
                </c:pt>
                <c:pt idx="13">
                  <c:v>-0.56779247499999996</c:v>
                </c:pt>
                <c:pt idx="14">
                  <c:v>-0.378528317</c:v>
                </c:pt>
                <c:pt idx="15">
                  <c:v>-0.196023592</c:v>
                </c:pt>
                <c:pt idx="16">
                  <c:v>-0.223061329</c:v>
                </c:pt>
                <c:pt idx="17">
                  <c:v>-0.23658019799999999</c:v>
                </c:pt>
                <c:pt idx="18">
                  <c:v>-0.27713680299999999</c:v>
                </c:pt>
                <c:pt idx="19">
                  <c:v>-0.283896237</c:v>
                </c:pt>
                <c:pt idx="20">
                  <c:v>-0.29741510599999998</c:v>
                </c:pt>
                <c:pt idx="21">
                  <c:v>-0.29065567199999998</c:v>
                </c:pt>
                <c:pt idx="22">
                  <c:v>-0.56103304099999995</c:v>
                </c:pt>
                <c:pt idx="23">
                  <c:v>-0.60834907999999999</c:v>
                </c:pt>
                <c:pt idx="24">
                  <c:v>-0.70298115900000002</c:v>
                </c:pt>
                <c:pt idx="25">
                  <c:v>-0.77733493600000003</c:v>
                </c:pt>
                <c:pt idx="26">
                  <c:v>-0.93956135699999999</c:v>
                </c:pt>
                <c:pt idx="27">
                  <c:v>-1.0950283439999999</c:v>
                </c:pt>
                <c:pt idx="28">
                  <c:v>-0.98687739699999999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2FA-4535-B56A-B9413452F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204544"/>
        <c:axId val="106219008"/>
      </c:scatterChart>
      <c:valAx>
        <c:axId val="106204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Position</a:t>
                </a:r>
              </a:p>
            </c:rich>
          </c:tx>
          <c:layout/>
          <c:overlay val="0"/>
        </c:title>
        <c:numFmt formatCode="0.0000" sourceLinked="1"/>
        <c:majorTickMark val="out"/>
        <c:minorTickMark val="none"/>
        <c:tickLblPos val="nextTo"/>
        <c:crossAx val="106219008"/>
        <c:crosses val="autoZero"/>
        <c:crossBetween val="midCat"/>
      </c:valAx>
      <c:valAx>
        <c:axId val="1062190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Coefficient of Pressure</a:t>
                </a:r>
              </a:p>
            </c:rich>
          </c:tx>
          <c:layout/>
          <c:overlay val="0"/>
        </c:title>
        <c:numFmt formatCode="0.000000" sourceLinked="1"/>
        <c:majorTickMark val="out"/>
        <c:minorTickMark val="none"/>
        <c:tickLblPos val="nextTo"/>
        <c:crossAx val="1062045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5037397113653512"/>
          <c:y val="2.3089534199857428E-2"/>
          <c:w val="0.14962600152694067"/>
          <c:h val="0.202960632426437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585106</xdr:colOff>
      <xdr:row>1</xdr:row>
      <xdr:rowOff>122465</xdr:rowOff>
    </xdr:from>
    <xdr:to>
      <xdr:col>14</xdr:col>
      <xdr:colOff>350330</xdr:colOff>
      <xdr:row>33</xdr:row>
      <xdr:rowOff>163287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106" y="312965"/>
          <a:ext cx="8337724" cy="61368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</xdr:row>
      <xdr:rowOff>0</xdr:rowOff>
    </xdr:from>
    <xdr:to>
      <xdr:col>7</xdr:col>
      <xdr:colOff>180975</xdr:colOff>
      <xdr:row>33</xdr:row>
      <xdr:rowOff>49077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1" y="381000"/>
          <a:ext cx="3838574" cy="59545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893671</xdr:colOff>
      <xdr:row>37</xdr:row>
      <xdr:rowOff>89928</xdr:rowOff>
    </xdr:from>
    <xdr:to>
      <xdr:col>20</xdr:col>
      <xdr:colOff>593912</xdr:colOff>
      <xdr:row>61</xdr:row>
      <xdr:rowOff>11206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537883</xdr:colOff>
      <xdr:row>37</xdr:row>
      <xdr:rowOff>68353</xdr:rowOff>
    </xdr:from>
    <xdr:to>
      <xdr:col>11</xdr:col>
      <xdr:colOff>347382</xdr:colOff>
      <xdr:row>61</xdr:row>
      <xdr:rowOff>11206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 TargetMode="Interna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 TargetMode="Interna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Relationship Id="rId2" Type="http://schemas.openxmlformats.org/officeDocument/2006/relationships/drawing" Target="../drawings/drawing3.xml" TargetMode="Interna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showGridLines="0" zoomScale="70" workbookViewId="0" zoomScaleNormal="70">
      <selection pane="topLeft" activeCell="Q40" sqref="Q40"/>
    </sheetView>
  </sheetViews>
  <sheetFormatPr baseColWidth="8" defaultRowHeight="15"/>
  <sheetData>
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showGridLines="0" workbookViewId="0">
      <selection pane="topLeft" activeCell="J28" sqref="J28"/>
    </sheetView>
  </sheetViews>
  <sheetFormatPr baseColWidth="8" defaultRowHeight="15"/>
  <sheetData>
    <row r="2" spans="2:5" x14ac:dyDescent="0.25">
      <c r="B2" s="3"/>
      <c r="C2" s="3"/>
      <c r="D2" s="3"/>
      <c r="E2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zoomScale="85" workbookViewId="0" tabSelected="1" zoomScaleNormal="85">
      <selection pane="topLeft" activeCell="M5" sqref="M5"/>
    </sheetView>
  </sheetViews>
  <sheetFormatPr baseColWidth="8" defaultRowHeight="15"/>
  <cols>
    <col min="2" max="2" width="5.85546875" bestFit="1" customWidth="1"/>
    <col min="3" max="3" width="8.28515625" bestFit="1" customWidth="1"/>
    <col min="4" max="4" width="9.85546875" bestFit="1" customWidth="1"/>
    <col min="5" max="5" width="14" bestFit="1" customWidth="1"/>
    <col min="6" max="6" width="13.140625" bestFit="1" customWidth="1"/>
    <col min="7" max="11" width="9.42578125" bestFit="1" customWidth="1"/>
    <col min="12" max="12" width="23.28515625" bestFit="1" customWidth="1"/>
    <col min="13" max="13" width="8.7109375" bestFit="1" customWidth="1"/>
    <col min="14" max="14" width="9.42578125" bestFit="1" customWidth="1"/>
    <col min="15" max="15" width="8.7109375" bestFit="1" customWidth="1"/>
    <col min="16" max="16" width="12.140625" bestFit="1" customWidth="1"/>
    <col min="17" max="18" width="11.42578125" bestFit="1" customWidth="1"/>
    <col min="19" max="19" width="12.140625" bestFit="1" customWidth="1"/>
    <col min="20" max="20" width="14.140625" bestFit="1" customWidth="1"/>
    <col min="21" max="22" width="10" customWidth="1"/>
    <col min="31" max="32" width="10.28515625" bestFit="1" customWidth="1"/>
  </cols>
  <sheetData>
    <row ht="21" r="2" spans="2:20" x14ac:dyDescent="0.35">
      <c r="B2" s="34" t="s">
        <v>27</v>
      </c>
    </row>
    <row r="4" spans="2:20" x14ac:dyDescent="0.25">
      <c r="B4" s="14" t="s">
        <v>3</v>
      </c>
      <c r="C4" s="31"/>
    </row>
    <row r="5" spans="2:20" x14ac:dyDescent="0.25">
      <c r="B5" s="14" t="s">
        <v>2</v>
      </c>
      <c r="C5" s="32">
        <f>SQRT(2)</f>
        <v>1.4142135623731</v>
      </c>
    </row>
    <row r="6" spans="2:20" x14ac:dyDescent="0.25">
      <c r="B6" s="2"/>
      <c r="C6" s="2"/>
      <c r="D6" s="2"/>
    </row>
    <row r="7" spans="2:20" x14ac:dyDescent="0.25">
      <c r="B7" s="14" t="s">
        <v>4</v>
      </c>
      <c r="C7" s="14" t="s">
        <v>21</v>
      </c>
      <c r="D7" s="14" t="s">
        <v>10</v>
      </c>
      <c r="E7" s="14" t="s">
        <v>11</v>
      </c>
      <c r="F7" s="14" t="s">
        <v>12</v>
      </c>
      <c r="G7" s="14" t="s">
        <v>13</v>
      </c>
      <c r="H7" s="14" t="s">
        <v>14</v>
      </c>
      <c r="I7" s="14" t="s">
        <v>15</v>
      </c>
      <c r="J7" s="14" t="s">
        <v>16</v>
      </c>
      <c r="K7" s="14" t="s">
        <v>1</v>
      </c>
      <c r="L7" s="14" t="s">
        <v>9</v>
      </c>
      <c r="M7" s="14" t="s">
        <v>0</v>
      </c>
      <c r="N7" s="15" t="s">
        <v>17</v>
      </c>
      <c r="O7" s="16" t="s">
        <v>18</v>
      </c>
      <c r="P7" s="17" t="s">
        <v>24</v>
      </c>
      <c r="Q7" s="17" t="s">
        <v>25</v>
      </c>
      <c r="R7" s="17" t="s">
        <v>22</v>
      </c>
      <c r="S7" s="17" t="s">
        <v>23</v>
      </c>
      <c r="T7" s="17" t="s">
        <v>26</v>
      </c>
    </row>
    <row r="8" spans="2:20" x14ac:dyDescent="0.25">
      <c r="B8" s="12">
        <v>1</v>
      </c>
      <c r="C8" s="27">
        <v>0</v>
      </c>
      <c r="D8" s="24" t="s">
        <f>'Input Fine Grid Press Coeff'!J4</f>
      </c>
      <c r="E8" s="25" t="s">
        <f>'Input Medium Grid Press Coeff'!J4</f>
      </c>
      <c r="F8" s="24" t="s">
        <f>'Input Coarse Grid Press Coeff'!J4</f>
      </c>
      <c r="G8" s="23">
        <v>0.770575501</v>
      </c>
      <c r="H8" s="21">
        <f>(G8-D8)/$G$8</f>
        <v>1</v>
      </c>
      <c r="I8" s="20">
        <f>E8-D8</f>
        <v>0</v>
      </c>
      <c r="J8" s="21">
        <f>F8-E8</f>
        <v>0</v>
      </c>
      <c r="K8" s="11" t="e">
        <f>I8/J8</f>
        <v>#DIV/0!</v>
      </c>
      <c r="L8" s="11" t="e">
        <f>IF(AND(K8&gt;0,K8&lt;=1),"Monotonic Convergence",IF(AND(K8&lt;0,K8&gt;=-1),"Oscillatory Convergence",IF(K8&lt;-1,"Oscillatory Divergence",IF(K8&gt;1, "Monotonic Divergence"))))</f>
        <v>#DIV/0!</v>
      </c>
      <c r="M8" s="21" t="e">
        <f>LN(1/K8)/LN($C$5)</f>
        <v>#DIV/0!</v>
      </c>
      <c r="N8" s="20" t="e">
        <f>I8/($C$5^M8-1)</f>
        <v>#DIV/0!</v>
      </c>
      <c r="O8" s="21" t="e">
        <f>M8/$C$4</f>
        <v>#DIV/0!</v>
      </c>
      <c r="P8" s="28" t="e">
        <f>IF(O8&gt;1,(16.4*O8-14.8)*ABS(N8),(2.45-0.85*O8)*ABS(N8))/$G$8</f>
        <v>#DIV/0!</v>
      </c>
      <c r="Q8" s="28">
        <f>0.42</f>
        <v>0.42</v>
      </c>
      <c r="R8" s="29">
        <f>IF(ISERROR(P8),Q8,SQRT(P8^2+Q8^2))</f>
        <v>0.42</v>
      </c>
      <c r="S8" s="30">
        <f>-R8</f>
        <v>-0.42</v>
      </c>
      <c r="T8" s="26" t="str">
        <f>IF(R8&gt;ABS(H8),"Validated","Not Validated")</f>
        <v>Not Validated</v>
      </c>
    </row>
    <row r="9" spans="2:20" x14ac:dyDescent="0.25">
      <c r="B9" s="12">
        <v>2</v>
      </c>
      <c r="C9" s="27">
        <v>0.00381</v>
      </c>
      <c r="D9" s="24" t="s">
        <f>'Input Fine Grid Press Coeff'!J5</f>
      </c>
      <c r="E9" s="25" t="s">
        <f>'Input Medium Grid Press Coeff'!J5</f>
      </c>
      <c r="F9" s="24" t="s">
        <f>'Input Coarse Grid Press Coeff'!J5</f>
      </c>
      <c r="G9" s="23">
        <v>0.405566053</v>
      </c>
      <c r="H9" s="21">
        <f>(G9-D9)/$G$8</f>
        <v>0.526315789268779</v>
      </c>
      <c r="I9" s="20">
        <f>E9-D9</f>
        <v>0</v>
      </c>
      <c r="J9" s="21">
        <f>F9-E9</f>
        <v>0</v>
      </c>
      <c r="K9" s="11" t="e">
        <f>I9/J9</f>
        <v>#DIV/0!</v>
      </c>
      <c r="L9" s="11" t="e">
        <f>IF(AND(K9&gt;0,K9&lt;=1),"Monotonic Convergence",IF(AND(K9&lt;0,K9&gt;=-1),"Oscillatory Convergence",IF(K9&lt;-1,"Oscillatory Divergence",IF(K9&gt;1, "Monotonic Divergence"))))</f>
        <v>#DIV/0!</v>
      </c>
      <c r="M9" s="21" t="e">
        <f>LN(1/K9)/LN($C$5)</f>
        <v>#DIV/0!</v>
      </c>
      <c r="N9" s="20" t="e">
        <f>I9/($C$5^M9-1)</f>
        <v>#DIV/0!</v>
      </c>
      <c r="O9" s="21" t="e">
        <f>M9/$C$4</f>
        <v>#DIV/0!</v>
      </c>
      <c r="P9" s="28" t="e">
        <f>IF(O9&gt;1,(16.4*O9-14.8)*ABS(N9),(2.45-0.85*O9)*ABS(N9))/$G$8</f>
        <v>#DIV/0!</v>
      </c>
      <c r="Q9" s="28">
        <f>0.42</f>
        <v>0.42</v>
      </c>
      <c r="R9" s="29">
        <f>IF(ISERROR(P9),Q9,SQRT(P9^2+Q9^2))</f>
        <v>0.42</v>
      </c>
      <c r="S9" s="30">
        <f>-R9</f>
        <v>-0.42</v>
      </c>
      <c r="T9" s="26" t="str">
        <f>IF(R9&gt;ABS(H9),"Validated","Not Validated")</f>
        <v>Not Validated</v>
      </c>
    </row>
    <row r="10" spans="2:20" x14ac:dyDescent="0.25">
      <c r="B10" s="12">
        <v>3</v>
      </c>
      <c r="C10" s="27">
        <v>0.00762</v>
      </c>
      <c r="D10" s="24" t="s">
        <f>'Input Fine Grid Press Coeff'!J6</f>
      </c>
      <c r="E10" s="25" t="s">
        <f>'Input Medium Grid Press Coeff'!J6</f>
      </c>
      <c r="F10" s="24" t="s">
        <f>'Input Coarse Grid Press Coeff'!J6</f>
      </c>
      <c r="G10" s="23">
        <v>-0.060834908</v>
      </c>
      <c r="H10" s="21">
        <f>(G10-D10)/$G$8</f>
        <v>-0.0789473684552035</v>
      </c>
      <c r="I10" s="20">
        <f>E10-D10</f>
        <v>0</v>
      </c>
      <c r="J10" s="21">
        <f>F10-E10</f>
        <v>0</v>
      </c>
      <c r="K10" s="11" t="e">
        <f>I10/J10</f>
        <v>#DIV/0!</v>
      </c>
      <c r="L10" s="11" t="e">
        <f>IF(AND(K10&gt;0,K10&lt;=1),"Monotonic Convergence",IF(AND(K10&lt;0,K10&gt;=-1),"Oscillatory Convergence",IF(K10&lt;-1,"Oscillatory Divergence",IF(K10&gt;1,"Monotonic Divergence"))))</f>
        <v>#DIV/0!</v>
      </c>
      <c r="M10" s="21" t="e">
        <f>LN(1/K10)/LN($C$5)</f>
        <v>#DIV/0!</v>
      </c>
      <c r="N10" s="20" t="e">
        <f>I10/($C$5^M10-1)</f>
        <v>#DIV/0!</v>
      </c>
      <c r="O10" s="21" t="e">
        <f>M10/$C$4</f>
        <v>#DIV/0!</v>
      </c>
      <c r="P10" s="28" t="e">
        <f>IF(O10&gt;1,(16.4*O10-14.8)*ABS(N10),(2.45-0.85*O10)*ABS(N10))/$G$8</f>
        <v>#DIV/0!</v>
      </c>
      <c r="Q10" s="28">
        <f>0.42</f>
        <v>0.42</v>
      </c>
      <c r="R10" s="29">
        <f>IF(ISERROR(P10),Q10,SQRT(P10^2+Q10^2))</f>
        <v>0.42</v>
      </c>
      <c r="S10" s="30">
        <f>-R10</f>
        <v>-0.42</v>
      </c>
      <c r="T10" s="26" t="str">
        <f>IF(R10&gt;ABS(H10),"Validated","Not Validated")</f>
        <v>Validated</v>
      </c>
    </row>
    <row r="11" spans="2:20" x14ac:dyDescent="0.25">
      <c r="B11" s="12">
        <v>4</v>
      </c>
      <c r="C11" s="27">
        <v>0.0152</v>
      </c>
      <c r="D11" s="24" t="s">
        <f>'Input Fine Grid Press Coeff'!J7</f>
      </c>
      <c r="E11" s="25" t="s">
        <f>'Input Medium Grid Press Coeff'!J7</f>
      </c>
      <c r="F11" s="24" t="s">
        <f>'Input Coarse Grid Press Coeff'!J7</f>
      </c>
      <c r="G11" s="23">
        <v>-0.459641527</v>
      </c>
      <c r="H11" s="21">
        <f>(G11-D11)/$G$8</f>
        <v>-0.596491228184012</v>
      </c>
      <c r="I11" s="20">
        <f>E11-D11</f>
        <v>0</v>
      </c>
      <c r="J11" s="21">
        <f>F11-E11</f>
        <v>0</v>
      </c>
      <c r="K11" s="11" t="e">
        <f>I11/J11</f>
        <v>#DIV/0!</v>
      </c>
      <c r="L11" s="11" t="e">
        <f>IF(AND(K11&gt;0,K11&lt;=1),"Monotonic Convergence",IF(AND(K11&lt;0,K11&gt;=-1),"Oscillatory Convergence",IF(K11&lt;-1,"Oscillatory Divergence",IF(K11&gt;1,"Monotonic Divergence"))))</f>
        <v>#DIV/0!</v>
      </c>
      <c r="M11" s="21" t="e">
        <f>LN(1/K11)/LN($C$5)</f>
        <v>#DIV/0!</v>
      </c>
      <c r="N11" s="20" t="e">
        <f>I11/($C$5^M11-1)</f>
        <v>#DIV/0!</v>
      </c>
      <c r="O11" s="21" t="e">
        <f>M11/$C$4</f>
        <v>#DIV/0!</v>
      </c>
      <c r="P11" s="28" t="e">
        <f>IF(O11&gt;1,(16.4*O11-14.8)*ABS(N11),(2.45-0.85*O11)*ABS(N11))/$G$8</f>
        <v>#DIV/0!</v>
      </c>
      <c r="Q11" s="28">
        <f>0.42</f>
        <v>0.42</v>
      </c>
      <c r="R11" s="29">
        <f>IF(ISERROR(P11),Q11,SQRT(P11^2+Q11^2))</f>
        <v>0.42</v>
      </c>
      <c r="S11" s="30">
        <f>-R11</f>
        <v>-0.42</v>
      </c>
      <c r="T11" s="26" t="str">
        <f>IF(R11&gt;ABS(H11),"Validated","Not Validated")</f>
        <v>Not Validated</v>
      </c>
    </row>
    <row r="12" spans="2:20" x14ac:dyDescent="0.25">
      <c r="B12" s="12">
        <v>5</v>
      </c>
      <c r="C12" s="27">
        <v>0.02286</v>
      </c>
      <c r="D12" s="24" t="s">
        <f>'Input Fine Grid Press Coeff'!J8</f>
      </c>
      <c r="E12" s="25" t="s">
        <f>'Input Medium Grid Press Coeff'!J8</f>
      </c>
      <c r="F12" s="24" t="s">
        <f>'Input Coarse Grid Press Coeff'!J8</f>
      </c>
      <c r="G12" s="23">
        <v>-0.675943422</v>
      </c>
      <c r="H12" s="21">
        <f>(G12-D12)/$G$8</f>
        <v>-0.87719298254721</v>
      </c>
      <c r="I12" s="20">
        <f>E12-D12</f>
        <v>0</v>
      </c>
      <c r="J12" s="21">
        <f>F12-E12</f>
        <v>0</v>
      </c>
      <c r="K12" s="11" t="e">
        <f>I12/J12</f>
        <v>#DIV/0!</v>
      </c>
      <c r="L12" s="11" t="e">
        <f>IF(AND(K12&gt;0,K12&lt;=1),"Monotonic Convergence",IF(AND(K12&lt;0,K12&gt;=-1),"Oscillatory Convergence",IF(K12&lt;-1,"Oscillatory Divergence",IF(K12&gt;1,"Monotonic Divergence"))))</f>
        <v>#DIV/0!</v>
      </c>
      <c r="M12" s="21" t="e">
        <f>LN(1/K12)/LN($C$5)</f>
        <v>#DIV/0!</v>
      </c>
      <c r="N12" s="20" t="e">
        <f>I12/($C$5^M12-1)</f>
        <v>#DIV/0!</v>
      </c>
      <c r="O12" s="21" t="e">
        <f>M12/$C$4</f>
        <v>#DIV/0!</v>
      </c>
      <c r="P12" s="28" t="e">
        <f>IF(O12&gt;1,(16.4*O12-14.8)*ABS(N12),(2.45-0.85*O12)*ABS(N12))/$G$8</f>
        <v>#DIV/0!</v>
      </c>
      <c r="Q12" s="28">
        <f>0.42</f>
        <v>0.42</v>
      </c>
      <c r="R12" s="29">
        <f>IF(ISERROR(P12),Q12,SQRT(P12^2+Q12^2))</f>
        <v>0.42</v>
      </c>
      <c r="S12" s="30">
        <f>-R12</f>
        <v>-0.42</v>
      </c>
      <c r="T12" s="26" t="str">
        <f>IF(R12&gt;ABS(H12),"Validated","Not Validated")</f>
        <v>Not Validated</v>
      </c>
    </row>
    <row r="13" spans="2:20" x14ac:dyDescent="0.25">
      <c r="B13" s="12">
        <v>6</v>
      </c>
      <c r="C13" s="27">
        <v>0.0305</v>
      </c>
      <c r="D13" s="24" t="s">
        <f>'Input Fine Grid Press Coeff'!J9</f>
      </c>
      <c r="E13" s="25" t="s">
        <f>'Input Medium Grid Press Coeff'!J9</f>
      </c>
      <c r="F13" s="24" t="s">
        <f>'Input Coarse Grid Press Coeff'!J9</f>
      </c>
      <c r="G13" s="23">
        <v>-0.763816067</v>
      </c>
      <c r="H13" s="21">
        <f>(G13-D13)/$G$8</f>
        <v>-0.991228070460029</v>
      </c>
      <c r="I13" s="20">
        <f>E13-D13</f>
        <v>0</v>
      </c>
      <c r="J13" s="21">
        <f>F13-E13</f>
        <v>0</v>
      </c>
      <c r="K13" s="11" t="e">
        <f>I13/J13</f>
        <v>#DIV/0!</v>
      </c>
      <c r="L13" s="11" t="e">
        <f>IF(AND(K13&gt;0,K13&lt;=1),"Monotonic Convergence",IF(AND(K13&lt;0,K13&gt;=-1),"Oscillatory Convergence",IF(K13&lt;-1,"Oscillatory Divergence",IF(K13&gt;1,"Monotonic Divergence"))))</f>
        <v>#DIV/0!</v>
      </c>
      <c r="M13" s="21" t="e">
        <f>LN(1/K13)/LN($C$5)</f>
        <v>#DIV/0!</v>
      </c>
      <c r="N13" s="20" t="e">
        <f>I13/($C$5^M13-1)</f>
        <v>#DIV/0!</v>
      </c>
      <c r="O13" s="21" t="e">
        <f>M13/$C$4</f>
        <v>#DIV/0!</v>
      </c>
      <c r="P13" s="28" t="e">
        <f>IF(O13&gt;1,(16.4*O13-14.8)*ABS(N13),(2.45-0.85*O13)*ABS(N13))/$G$8</f>
        <v>#DIV/0!</v>
      </c>
      <c r="Q13" s="28">
        <f>0.42</f>
        <v>0.42</v>
      </c>
      <c r="R13" s="29">
        <f>IF(ISERROR(P13),Q13,SQRT(P13^2+Q13^2))</f>
        <v>0.42</v>
      </c>
      <c r="S13" s="30">
        <f>-R13</f>
        <v>-0.42</v>
      </c>
      <c r="T13" s="26" t="str">
        <f>IF(R13&gt;ABS(H13),"Validated","Not Validated")</f>
        <v>Not Validated</v>
      </c>
    </row>
    <row r="14" spans="2:20" x14ac:dyDescent="0.25">
      <c r="B14" s="12">
        <v>7</v>
      </c>
      <c r="C14" s="27">
        <v>0.04572</v>
      </c>
      <c r="D14" s="24" t="s">
        <f>'Input Fine Grid Press Coeff'!J10</f>
      </c>
      <c r="E14" s="25" t="s">
        <f>'Input Medium Grid Press Coeff'!J10</f>
      </c>
      <c r="F14" s="24" t="s">
        <f>'Input Coarse Grid Press Coeff'!J10</f>
      </c>
      <c r="G14" s="23">
        <v>-0.831410409</v>
      </c>
      <c r="H14" s="21">
        <f>(G14-D14)/$G$8</f>
        <v>-1.0789473684552</v>
      </c>
      <c r="I14" s="20">
        <f>E14-D14</f>
        <v>0</v>
      </c>
      <c r="J14" s="21">
        <f>F14-E14</f>
        <v>0</v>
      </c>
      <c r="K14" s="11" t="e">
        <f>I14/J14</f>
        <v>#DIV/0!</v>
      </c>
      <c r="L14" s="11" t="e">
        <f>IF(AND(K14&gt;0,K14&lt;=1),"Monotonic Convergence",IF(AND(K14&lt;0,K14&gt;=-1),"Oscillatory Convergence",IF(K14&lt;-1,"Oscillatory Divergence",IF(K14&gt;1,"Monotonic Divergence"))))</f>
        <v>#DIV/0!</v>
      </c>
      <c r="M14" s="21" t="e">
        <f>LN(1/K14)/LN($C$5)</f>
        <v>#DIV/0!</v>
      </c>
      <c r="N14" s="20" t="e">
        <f>I14/($C$5^M14-1)</f>
        <v>#DIV/0!</v>
      </c>
      <c r="O14" s="21" t="e">
        <f>M14/$C$4</f>
        <v>#DIV/0!</v>
      </c>
      <c r="P14" s="28" t="e">
        <f>IF(O14&gt;1,(16.4*O14-14.8)*ABS(N14),(2.45-0.85*O14)*ABS(N14))/$G$8</f>
        <v>#DIV/0!</v>
      </c>
      <c r="Q14" s="28">
        <f>0.42</f>
        <v>0.42</v>
      </c>
      <c r="R14" s="29">
        <f>IF(ISERROR(P14),Q14,SQRT(P14^2+Q14^2))</f>
        <v>0.42</v>
      </c>
      <c r="S14" s="30">
        <f>-R14</f>
        <v>-0.42</v>
      </c>
      <c r="T14" s="26" t="str">
        <f>IF(R14&gt;ABS(H14),"Validated","Not Validated")</f>
        <v>Not Validated</v>
      </c>
    </row>
    <row r="15" spans="2:20" x14ac:dyDescent="0.25">
      <c r="B15" s="12">
        <v>8</v>
      </c>
      <c r="C15" s="27">
        <v>0.061</v>
      </c>
      <c r="D15" s="24" t="s">
        <f>'Input Fine Grid Press Coeff'!J11</f>
      </c>
      <c r="E15" s="25" t="s">
        <f>'Input Medium Grid Press Coeff'!J11</f>
      </c>
      <c r="F15" s="24" t="s">
        <f>'Input Coarse Grid Press Coeff'!J11</f>
      </c>
      <c r="G15" s="23">
        <v>-0.858448146</v>
      </c>
      <c r="H15" s="21">
        <f>(G15-D15)/$G$8</f>
        <v>-1.11403508791282</v>
      </c>
      <c r="I15" s="20">
        <f>E15-D15</f>
        <v>0</v>
      </c>
      <c r="J15" s="21">
        <f>F15-E15</f>
        <v>0</v>
      </c>
      <c r="K15" s="11" t="e">
        <f>I15/J15</f>
        <v>#DIV/0!</v>
      </c>
      <c r="L15" s="11" t="e">
        <f>IF(AND(K15&gt;0,K15&lt;=1),"Monotonic Convergence",IF(AND(K15&lt;0,K15&gt;=-1),"Oscillatory Convergence",IF(K15&lt;-1,"Oscillatory Divergence",IF(K15&gt;1,"Monotonic Divergence"))))</f>
        <v>#DIV/0!</v>
      </c>
      <c r="M15" s="21" t="e">
        <f>LN(1/K15)/LN($C$5)</f>
        <v>#DIV/0!</v>
      </c>
      <c r="N15" s="20" t="e">
        <f>I15/($C$5^M15-1)</f>
        <v>#DIV/0!</v>
      </c>
      <c r="O15" s="21" t="e">
        <f>M15/$C$4</f>
        <v>#DIV/0!</v>
      </c>
      <c r="P15" s="28" t="e">
        <f>IF(O15&gt;1,(16.4*O15-14.8)*ABS(N15),(2.45-0.85*O15)*ABS(N15))/$G$8</f>
        <v>#DIV/0!</v>
      </c>
      <c r="Q15" s="28">
        <f>0.42</f>
        <v>0.42</v>
      </c>
      <c r="R15" s="29">
        <f>IF(ISERROR(P15),Q15,SQRT(P15^2+Q15^2))</f>
        <v>0.42</v>
      </c>
      <c r="S15" s="30">
        <f>-R15</f>
        <v>-0.42</v>
      </c>
      <c r="T15" s="26" t="str">
        <f>IF(R15&gt;ABS(H15),"Validated","Not Validated")</f>
        <v>Not Validated</v>
      </c>
    </row>
    <row r="16" spans="2:20" x14ac:dyDescent="0.25">
      <c r="B16" s="12">
        <v>9</v>
      </c>
      <c r="C16" s="27">
        <v>0.09144</v>
      </c>
      <c r="D16" s="24" t="s">
        <f>'Input Fine Grid Press Coeff'!J12</f>
      </c>
      <c r="E16" s="25" t="s">
        <f>'Input Medium Grid Press Coeff'!J12</f>
      </c>
      <c r="F16" s="24" t="s">
        <f>'Input Coarse Grid Press Coeff'!J12</f>
      </c>
      <c r="G16" s="23">
        <v>-0.838169844</v>
      </c>
      <c r="H16" s="21">
        <f>(G16-D16)/$G$8</f>
        <v>-1.08771929929291</v>
      </c>
      <c r="I16" s="20">
        <f>E16-D16</f>
        <v>0</v>
      </c>
      <c r="J16" s="21">
        <f>F16-E16</f>
        <v>0</v>
      </c>
      <c r="K16" s="11" t="e">
        <f>I16/J16</f>
        <v>#DIV/0!</v>
      </c>
      <c r="L16" s="11" t="e">
        <f>IF(AND(K16&gt;0,K16&lt;=1),"Monotonic Convergence",IF(AND(K16&lt;0,K16&gt;=-1),"Oscillatory Convergence",IF(K16&lt;-1,"Oscillatory Divergence",IF(K16&gt;1,"Monotonic Divergence"))))</f>
        <v>#DIV/0!</v>
      </c>
      <c r="M16" s="21" t="e">
        <f>LN(1/K16)/LN($C$5)</f>
        <v>#DIV/0!</v>
      </c>
      <c r="N16" s="20" t="e">
        <f>I16/($C$5^M16-1)</f>
        <v>#DIV/0!</v>
      </c>
      <c r="O16" s="21" t="e">
        <f>M16/$C$4</f>
        <v>#DIV/0!</v>
      </c>
      <c r="P16" s="28" t="e">
        <f>IF(O16&gt;1,(16.4*O16-14.8)*ABS(N16),(2.45-0.85*O16)*ABS(N16))/$G$8</f>
        <v>#DIV/0!</v>
      </c>
      <c r="Q16" s="28">
        <f>0.42</f>
        <v>0.42</v>
      </c>
      <c r="R16" s="29">
        <f>IF(ISERROR(P16),Q16,SQRT(P16^2+Q16^2))</f>
        <v>0.42</v>
      </c>
      <c r="S16" s="30">
        <f>-R16</f>
        <v>-0.42</v>
      </c>
      <c r="T16" s="26" t="str">
        <f>IF(R16&gt;ABS(H16),"Validated","Not Validated")</f>
        <v>Not Validated</v>
      </c>
    </row>
    <row r="17" spans="1:20" x14ac:dyDescent="0.25">
      <c r="B17" s="12">
        <v>10</v>
      </c>
      <c r="C17" s="27">
        <v>0.122</v>
      </c>
      <c r="D17" s="24" t="s">
        <f>'Input Fine Grid Press Coeff'!J13</f>
      </c>
      <c r="E17" s="25" t="s">
        <f>'Input Medium Grid Press Coeff'!J13</f>
      </c>
      <c r="F17" s="24" t="s">
        <f>'Input Coarse Grid Press Coeff'!J13</f>
      </c>
      <c r="G17" s="23">
        <v>-0.78409437</v>
      </c>
      <c r="H17" s="21">
        <f>(G17-D17)/$G$8</f>
        <v>-1.01754386037767</v>
      </c>
      <c r="I17" s="20">
        <f>E17-D17</f>
        <v>0</v>
      </c>
      <c r="J17" s="21">
        <f>F17-E17</f>
        <v>0</v>
      </c>
      <c r="K17" s="11" t="e">
        <f>I17/J17</f>
        <v>#DIV/0!</v>
      </c>
      <c r="L17" s="11" t="e">
        <f>IF(AND(K17&gt;0,K17&lt;=1),"Monotonic Convergence",IF(AND(K17&lt;0,K17&gt;=-1),"Oscillatory Convergence",IF(K17&lt;-1,"Oscillatory Divergence",IF(K17&gt;1,"Monotonic Divergence"))))</f>
        <v>#DIV/0!</v>
      </c>
      <c r="M17" s="21" t="e">
        <f>LN(1/K17)/LN($C$5)</f>
        <v>#DIV/0!</v>
      </c>
      <c r="N17" s="20" t="e">
        <f>I17/($C$5^M17-1)</f>
        <v>#DIV/0!</v>
      </c>
      <c r="O17" s="21" t="e">
        <f>M17/$C$4</f>
        <v>#DIV/0!</v>
      </c>
      <c r="P17" s="28" t="e">
        <f>IF(O17&gt;1,(16.4*O17-14.8)*ABS(N17),(2.45-0.85*O17)*ABS(N17))/$G$8</f>
        <v>#DIV/0!</v>
      </c>
      <c r="Q17" s="28">
        <f>0.42</f>
        <v>0.42</v>
      </c>
      <c r="R17" s="29">
        <f>IF(ISERROR(P17),Q17,SQRT(P17^2+Q17^2))</f>
        <v>0.42</v>
      </c>
      <c r="S17" s="30">
        <f>-R17</f>
        <v>-0.42</v>
      </c>
      <c r="T17" s="26" t="str">
        <f>IF(R17&gt;ABS(H17),"Validated","Not Validated")</f>
        <v>Not Validated</v>
      </c>
    </row>
    <row r="18" spans="1:20" x14ac:dyDescent="0.25">
      <c r="B18" s="12">
        <v>11</v>
      </c>
      <c r="C18" s="27">
        <v>0.1524</v>
      </c>
      <c r="D18" s="24" t="s">
        <f>'Input Fine Grid Press Coeff'!J14</f>
      </c>
      <c r="E18" s="25" t="s">
        <f>'Input Medium Grid Press Coeff'!J14</f>
      </c>
      <c r="F18" s="24" t="s">
        <f>'Input Coarse Grid Press Coeff'!J14</f>
      </c>
      <c r="G18" s="23">
        <v>-0.73677833</v>
      </c>
      <c r="H18" s="21">
        <f>(G18-D18)/$G$8</f>
        <v>-0.956140351002413</v>
      </c>
      <c r="I18" s="20">
        <f>E18-D18</f>
        <v>0</v>
      </c>
      <c r="J18" s="21">
        <f>F18-E18</f>
        <v>0</v>
      </c>
      <c r="K18" s="11" t="e">
        <f>I18/J18</f>
        <v>#DIV/0!</v>
      </c>
      <c r="L18" s="11" t="e">
        <f>IF(AND(K18&gt;0,K18&lt;=1),"Monotonic Convergence",IF(AND(K18&lt;0,K18&gt;=-1),"Oscillatory Convergence",IF(K18&lt;-1,"Oscillatory Divergence",IF(K18&gt;1,"Monotonic Divergence"))))</f>
        <v>#DIV/0!</v>
      </c>
      <c r="M18" s="21" t="e">
        <f>LN(1/K18)/LN($C$5)</f>
        <v>#DIV/0!</v>
      </c>
      <c r="N18" s="20" t="e">
        <f>I18/($C$5^M18-1)</f>
        <v>#DIV/0!</v>
      </c>
      <c r="O18" s="21" t="e">
        <f>M18/$C$4</f>
        <v>#DIV/0!</v>
      </c>
      <c r="P18" s="28" t="e">
        <f>IF(O18&gt;1,(16.4*O18-14.8)*ABS(N18),(2.45-0.85*O18)*ABS(N18))/$G$8</f>
        <v>#DIV/0!</v>
      </c>
      <c r="Q18" s="28">
        <f>0.42</f>
        <v>0.42</v>
      </c>
      <c r="R18" s="29">
        <f>IF(ISERROR(P18),Q18,SQRT(P18^2+Q18^2))</f>
        <v>0.42</v>
      </c>
      <c r="S18" s="30">
        <f>-R18</f>
        <v>-0.42</v>
      </c>
      <c r="T18" s="26" t="str">
        <f>IF(R18&gt;ABS(H18),"Validated","Not Validated")</f>
        <v>Not Validated</v>
      </c>
    </row>
    <row r="19" spans="1:20" x14ac:dyDescent="0.25">
      <c r="B19" s="12">
        <v>12</v>
      </c>
      <c r="C19" s="27">
        <v>0.183</v>
      </c>
      <c r="D19" s="24" t="s">
        <f>'Input Fine Grid Press Coeff'!J15</f>
      </c>
      <c r="E19" s="25" t="s">
        <f>'Input Medium Grid Press Coeff'!J15</f>
      </c>
      <c r="F19" s="24" t="s">
        <f>'Input Coarse Grid Press Coeff'!J15</f>
      </c>
      <c r="G19" s="23">
        <v>-0.628627383</v>
      </c>
      <c r="H19" s="21">
        <f>(G19-D19)/$G$8</f>
        <v>-0.81578947446968</v>
      </c>
      <c r="I19" s="20">
        <f>E19-D19</f>
        <v>0</v>
      </c>
      <c r="J19" s="21">
        <f>F19-E19</f>
        <v>0</v>
      </c>
      <c r="K19" s="11" t="e">
        <f>I19/J19</f>
        <v>#DIV/0!</v>
      </c>
      <c r="L19" s="11" t="e">
        <f>IF(AND(K19&gt;0,K19&lt;=1),"Monotonic Convergence",IF(AND(K19&lt;0,K19&gt;=-1),"Oscillatory Convergence",IF(K19&lt;-1,"Oscillatory Divergence",IF(K19&gt;1,"Monotonic Divergence"))))</f>
        <v>#DIV/0!</v>
      </c>
      <c r="M19" s="21" t="e">
        <f>LN(1/K19)/LN($C$5)</f>
        <v>#DIV/0!</v>
      </c>
      <c r="N19" s="20" t="e">
        <f>I19/($C$5^M19-1)</f>
        <v>#DIV/0!</v>
      </c>
      <c r="O19" s="21" t="e">
        <f>M19/$C$4</f>
        <v>#DIV/0!</v>
      </c>
      <c r="P19" s="28" t="e">
        <f>IF(O19&gt;1,(16.4*O19-14.8)*ABS(N19),(2.45-0.85*O19)*ABS(N19))/$G$8</f>
        <v>#DIV/0!</v>
      </c>
      <c r="Q19" s="28">
        <f>0.42</f>
        <v>0.42</v>
      </c>
      <c r="R19" s="29">
        <f>IF(ISERROR(P19),Q19,SQRT(P19^2+Q19^2))</f>
        <v>0.42</v>
      </c>
      <c r="S19" s="30">
        <f>-R19</f>
        <v>-0.42</v>
      </c>
      <c r="T19" s="26" t="str">
        <f>IF(R19&gt;ABS(H19),"Validated","Not Validated")</f>
        <v>Not Validated</v>
      </c>
    </row>
    <row r="20" spans="1:20" x14ac:dyDescent="0.25">
      <c r="B20" s="12">
        <v>13</v>
      </c>
      <c r="C20" s="27">
        <v>0.21336</v>
      </c>
      <c r="D20" s="24" t="s">
        <f>'Input Fine Grid Press Coeff'!J16</f>
      </c>
      <c r="E20" s="25" t="s">
        <f>'Input Medium Grid Press Coeff'!J16</f>
      </c>
      <c r="F20" s="24" t="s">
        <f>'Input Coarse Grid Press Coeff'!J16</f>
      </c>
      <c r="G20" s="23">
        <v>-0.588070777</v>
      </c>
      <c r="H20" s="21">
        <f>(G20-D20)/$G$8</f>
        <v>-0.76315789463439</v>
      </c>
      <c r="I20" s="20">
        <f>E20-D20</f>
        <v>0</v>
      </c>
      <c r="J20" s="21">
        <f>F20-E20</f>
        <v>0</v>
      </c>
      <c r="K20" s="11" t="e">
        <f>I20/J20</f>
        <v>#DIV/0!</v>
      </c>
      <c r="L20" s="11" t="e">
        <f>IF(AND(K20&gt;0,K20&lt;=1),"Monotonic Convergence",IF(AND(K20&lt;0,K20&gt;=-1),"Oscillatory Convergence",IF(K20&lt;-1,"Oscillatory Divergence",IF(K20&gt;1,"Monotonic Divergence"))))</f>
        <v>#DIV/0!</v>
      </c>
      <c r="M20" s="21" t="e">
        <f>LN(1/K20)/LN($C$5)</f>
        <v>#DIV/0!</v>
      </c>
      <c r="N20" s="20" t="e">
        <f>I20/($C$5^M20-1)</f>
        <v>#DIV/0!</v>
      </c>
      <c r="O20" s="21" t="e">
        <f>M20/$C$4</f>
        <v>#DIV/0!</v>
      </c>
      <c r="P20" s="28" t="e">
        <f>IF(O20&gt;1,(16.4*O20-14.8)*ABS(N20),(2.45-0.85*O20)*ABS(N20))/$G$8</f>
        <v>#DIV/0!</v>
      </c>
      <c r="Q20" s="28">
        <f>0.42</f>
        <v>0.42</v>
      </c>
      <c r="R20" s="29">
        <f>IF(ISERROR(P20),Q20,SQRT(P20^2+Q20^2))</f>
        <v>0.42</v>
      </c>
      <c r="S20" s="30">
        <f>-R20</f>
        <v>-0.42</v>
      </c>
      <c r="T20" s="26" t="str">
        <f>IF(R20&gt;ABS(H20),"Validated","Not Validated")</f>
        <v>Not Validated</v>
      </c>
    </row>
    <row r="21" spans="1:20" x14ac:dyDescent="0.25">
      <c r="B21" s="12">
        <v>14</v>
      </c>
      <c r="C21" s="27">
        <v>0.244</v>
      </c>
      <c r="D21" s="24" t="s">
        <f>'Input Fine Grid Press Coeff'!J17</f>
      </c>
      <c r="E21" s="25" t="s">
        <f>'Input Medium Grid Press Coeff'!J17</f>
      </c>
      <c r="F21" s="24" t="s">
        <f>'Input Coarse Grid Press Coeff'!J17</f>
      </c>
      <c r="G21" s="23">
        <v>-0.567792475</v>
      </c>
      <c r="H21" s="21">
        <f>(G21-D21)/$G$8</f>
        <v>-0.736842106014476</v>
      </c>
      <c r="I21" s="20">
        <f>E21-D21</f>
        <v>0</v>
      </c>
      <c r="J21" s="21">
        <f>F21-E21</f>
        <v>0</v>
      </c>
      <c r="K21" s="11" t="e">
        <f>I21/J21</f>
        <v>#DIV/0!</v>
      </c>
      <c r="L21" s="11" t="e">
        <f>IF(AND(K21&gt;0,K21&lt;=1),"Monotonic Convergence",IF(AND(K21&lt;0,K21&gt;=-1),"Oscillatory Convergence",IF(K21&lt;-1,"Oscillatory Divergence",IF(K21&gt;1,"Monotonic Divergence"))))</f>
        <v>#DIV/0!</v>
      </c>
      <c r="M21" s="21" t="e">
        <f>LN(1/K21)/LN($C$5)</f>
        <v>#DIV/0!</v>
      </c>
      <c r="N21" s="20" t="e">
        <f>I21/($C$5^M21-1)</f>
        <v>#DIV/0!</v>
      </c>
      <c r="O21" s="21" t="e">
        <f>M21/$C$4</f>
        <v>#DIV/0!</v>
      </c>
      <c r="P21" s="28" t="e">
        <f>IF(O21&gt;1,(16.4*O21-14.8)*ABS(N21),(2.45-0.85*O21)*ABS(N21))/$G$8</f>
        <v>#DIV/0!</v>
      </c>
      <c r="Q21" s="28">
        <f>0.42</f>
        <v>0.42</v>
      </c>
      <c r="R21" s="29">
        <f>IF(ISERROR(P21),Q21,SQRT(P21^2+Q21^2))</f>
        <v>0.42</v>
      </c>
      <c r="S21" s="30">
        <f>-R21</f>
        <v>-0.42</v>
      </c>
      <c r="T21" s="26" t="str">
        <f>IF(R21&gt;ABS(H21),"Validated","Not Validated")</f>
        <v>Not Validated</v>
      </c>
    </row>
    <row r="22" spans="1:20" x14ac:dyDescent="0.25">
      <c r="B22" s="12">
        <v>15</v>
      </c>
      <c r="C22" s="27">
        <v>0.27432</v>
      </c>
      <c r="D22" s="24" t="s">
        <f>'Input Fine Grid Press Coeff'!J18</f>
      </c>
      <c r="E22" s="25" t="s">
        <f>'Input Medium Grid Press Coeff'!J18</f>
      </c>
      <c r="F22" s="24" t="s">
        <f>'Input Coarse Grid Press Coeff'!J18</f>
      </c>
      <c r="G22" s="23">
        <v>-0.378528317</v>
      </c>
      <c r="H22" s="21">
        <f>(G22-D22)/$G$8</f>
        <v>-0.491228071108895</v>
      </c>
      <c r="I22" s="20">
        <f>E22-D22</f>
        <v>0</v>
      </c>
      <c r="J22" s="21">
        <f>F22-E22</f>
        <v>0</v>
      </c>
      <c r="K22" s="11" t="e">
        <f>I22/J22</f>
        <v>#DIV/0!</v>
      </c>
      <c r="L22" s="11" t="e">
        <f>IF(AND(K22&gt;0,K22&lt;=1),"Monotonic Convergence",IF(AND(K22&lt;0,K22&gt;=-1),"Oscillatory Convergence",IF(K22&lt;-1,"Oscillatory Divergence",IF(K22&gt;1,"Monotonic Divergence"))))</f>
        <v>#DIV/0!</v>
      </c>
      <c r="M22" s="21" t="e">
        <f>LN(1/K22)/LN($C$5)</f>
        <v>#DIV/0!</v>
      </c>
      <c r="N22" s="20" t="e">
        <f>I22/($C$5^M22-1)</f>
        <v>#DIV/0!</v>
      </c>
      <c r="O22" s="21" t="e">
        <f>M22/$C$4</f>
        <v>#DIV/0!</v>
      </c>
      <c r="P22" s="28" t="e">
        <f>IF(O22&gt;1,(16.4*O22-14.8)*ABS(N22),(2.45-0.85*O22)*ABS(N22))/$G$8</f>
        <v>#DIV/0!</v>
      </c>
      <c r="Q22" s="28">
        <f>0.42</f>
        <v>0.42</v>
      </c>
      <c r="R22" s="29">
        <f>IF(ISERROR(P22),Q22,SQRT(P22^2+Q22^2))</f>
        <v>0.42</v>
      </c>
      <c r="S22" s="30">
        <f>-R22</f>
        <v>-0.42</v>
      </c>
      <c r="T22" s="26" t="str">
        <f>IF(R22&gt;ABS(H22),"Validated","Not Validated")</f>
        <v>Not Validated</v>
      </c>
    </row>
    <row r="23" spans="1:20" x14ac:dyDescent="0.25">
      <c r="A23" s="1"/>
      <c r="B23" s="12">
        <v>16</v>
      </c>
      <c r="C23" s="27">
        <v>0.27432</v>
      </c>
      <c r="D23" s="24" t="s">
        <f>'Input Fine Grid Press Coeff'!J19</f>
      </c>
      <c r="E23" s="25" t="s">
        <f>'Input Medium Grid Press Coeff'!J19</f>
      </c>
      <c r="F23" s="24" t="s">
        <f>'Input Coarse Grid Press Coeff'!J19</f>
      </c>
      <c r="G23" s="23">
        <v>-0.196023592</v>
      </c>
      <c r="H23" s="21">
        <f>(G23-D23)/$G$8</f>
        <v>-0.254385964445553</v>
      </c>
      <c r="I23" s="20">
        <f>E23-D23</f>
        <v>0</v>
      </c>
      <c r="J23" s="21">
        <f>F23-E23</f>
        <v>0</v>
      </c>
      <c r="K23" s="11" t="e">
        <f>I23/J23</f>
        <v>#DIV/0!</v>
      </c>
      <c r="L23" s="11" t="e">
        <f>IF(AND(K23&gt;0,K23&lt;=1),"Monotonic Convergence",IF(AND(K23&lt;0,K23&gt;=-1),"Oscillatory Convergence",IF(K23&lt;-1,"Oscillatory Divergence",IF(K23&gt;1,"Monotonic Divergence"))))</f>
        <v>#DIV/0!</v>
      </c>
      <c r="M23" s="21" t="e">
        <f>LN(1/K23)/LN($C$5)</f>
        <v>#DIV/0!</v>
      </c>
      <c r="N23" s="20" t="e">
        <f>I23/($C$5^M23-1)</f>
        <v>#DIV/0!</v>
      </c>
      <c r="O23" s="21" t="e">
        <f>M23/$C$4</f>
        <v>#DIV/0!</v>
      </c>
      <c r="P23" s="28" t="e">
        <f>IF(O23&gt;1,(16.4*O23-14.8)*ABS(N23),(2.45-0.85*O23)*ABS(N23))/$G$8</f>
        <v>#DIV/0!</v>
      </c>
      <c r="Q23" s="28">
        <f>0.42</f>
        <v>0.42</v>
      </c>
      <c r="R23" s="29">
        <f>IF(ISERROR(P23),Q23,SQRT(P23^2+Q23^2))</f>
        <v>0.42</v>
      </c>
      <c r="S23" s="30">
        <f>-R23</f>
        <v>-0.42</v>
      </c>
      <c r="T23" s="26" t="str">
        <f>IF(R23&gt;ABS(H23),"Validated","Not Validated")</f>
        <v>Validated</v>
      </c>
    </row>
    <row r="24" spans="1:20" x14ac:dyDescent="0.25">
      <c r="A24" s="1"/>
      <c r="B24" s="12">
        <v>17</v>
      </c>
      <c r="C24" s="27">
        <v>0.244</v>
      </c>
      <c r="D24" s="24" t="s">
        <f>'Input Fine Grid Press Coeff'!J20</f>
      </c>
      <c r="E24" s="25" t="s">
        <f>'Input Medium Grid Press Coeff'!J20</f>
      </c>
      <c r="F24" s="24" t="s">
        <f>'Input Coarse Grid Press Coeff'!J20</f>
      </c>
      <c r="G24" s="23">
        <v>-0.223061329</v>
      </c>
      <c r="H24" s="21">
        <f>(G24-D24)/$G$8</f>
        <v>-0.289473683903169</v>
      </c>
      <c r="I24" s="20">
        <f>E24-D24</f>
        <v>0</v>
      </c>
      <c r="J24" s="21">
        <f>F24-E24</f>
        <v>0</v>
      </c>
      <c r="K24" s="11" t="e">
        <f>I24/J24</f>
        <v>#DIV/0!</v>
      </c>
      <c r="L24" s="11" t="e">
        <f>IF(AND(K24&gt;0,K24&lt;=1),"Monotonic Convergence",IF(AND(K24&lt;0,K24&gt;=-1),"Oscillatory Convergence",IF(K24&lt;-1,"Oscillatory Divergence",IF(K24&gt;1,"Monotonic Divergence"))))</f>
        <v>#DIV/0!</v>
      </c>
      <c r="M24" s="21" t="e">
        <f>LN(1/K24)/LN($C$5)</f>
        <v>#DIV/0!</v>
      </c>
      <c r="N24" s="20" t="e">
        <f>I24/($C$5^M24-1)</f>
        <v>#DIV/0!</v>
      </c>
      <c r="O24" s="21" t="e">
        <f>M24/$C$4</f>
        <v>#DIV/0!</v>
      </c>
      <c r="P24" s="28" t="e">
        <f>IF(O24&gt;1,(16.4*O24-14.8)*ABS(N24),(2.45-0.85*O24)*ABS(N24))/$G$8</f>
        <v>#DIV/0!</v>
      </c>
      <c r="Q24" s="28">
        <f>0.42</f>
        <v>0.42</v>
      </c>
      <c r="R24" s="29">
        <f>IF(ISERROR(P24),Q24,SQRT(P24^2+Q24^2))</f>
        <v>0.42</v>
      </c>
      <c r="S24" s="30">
        <f>-R24</f>
        <v>-0.42</v>
      </c>
      <c r="T24" s="26" t="str">
        <f>IF(R24&gt;ABS(H24),"Validated","Not Validated")</f>
        <v>Validated</v>
      </c>
    </row>
    <row r="25" spans="1:20" x14ac:dyDescent="0.25">
      <c r="A25" s="1"/>
      <c r="B25" s="12">
        <v>18</v>
      </c>
      <c r="C25" s="27">
        <v>0.21336</v>
      </c>
      <c r="D25" s="24" t="s">
        <f>'Input Fine Grid Press Coeff'!J21</f>
      </c>
      <c r="E25" s="25" t="s">
        <f>'Input Medium Grid Press Coeff'!J21</f>
      </c>
      <c r="F25" s="24" t="s">
        <f>'Input Coarse Grid Press Coeff'!J21</f>
      </c>
      <c r="G25" s="23">
        <v>-0.236580198</v>
      </c>
      <c r="H25" s="21">
        <f>(G25-D25)/$G$8</f>
        <v>-0.307017544280843</v>
      </c>
      <c r="I25" s="20">
        <f>E25-D25</f>
        <v>0</v>
      </c>
      <c r="J25" s="21">
        <f>F25-E25</f>
        <v>0</v>
      </c>
      <c r="K25" s="11" t="e">
        <f>I25/J25</f>
        <v>#DIV/0!</v>
      </c>
      <c r="L25" s="11" t="e">
        <f>IF(AND(K25&gt;0,K25&lt;=1),"Monotonic Convergence",IF(AND(K25&lt;0,K25&gt;=-1),"Oscillatory Convergence",IF(K25&lt;-1,"Oscillatory Divergence",IF(K25&gt;1,"Monotonic Divergence"))))</f>
        <v>#DIV/0!</v>
      </c>
      <c r="M25" s="21" t="e">
        <f>LN(1/K25)/LN($C$5)</f>
        <v>#DIV/0!</v>
      </c>
      <c r="N25" s="20" t="e">
        <f>I25/($C$5^M25-1)</f>
        <v>#DIV/0!</v>
      </c>
      <c r="O25" s="21" t="e">
        <f>M25/$C$4</f>
        <v>#DIV/0!</v>
      </c>
      <c r="P25" s="28" t="e">
        <f>IF(O25&gt;1,(16.4*O25-14.8)*ABS(N25),(2.45-0.85*O25)*ABS(N25))/$G$8</f>
        <v>#DIV/0!</v>
      </c>
      <c r="Q25" s="28">
        <f>0.42</f>
        <v>0.42</v>
      </c>
      <c r="R25" s="29">
        <f>IF(ISERROR(P25),Q25,SQRT(P25^2+Q25^2))</f>
        <v>0.42</v>
      </c>
      <c r="S25" s="30">
        <f>-R25</f>
        <v>-0.42</v>
      </c>
      <c r="T25" s="26" t="str">
        <f>IF(R25&gt;ABS(H25),"Validated","Not Validated")</f>
        <v>Validated</v>
      </c>
    </row>
    <row r="26" spans="1:20" x14ac:dyDescent="0.25">
      <c r="A26" s="1"/>
      <c r="B26" s="12">
        <v>19</v>
      </c>
      <c r="C26" s="27">
        <v>0.183</v>
      </c>
      <c r="D26" s="24" t="s">
        <f>'Input Fine Grid Press Coeff'!J22</f>
      </c>
      <c r="E26" s="25" t="s">
        <f>'Input Medium Grid Press Coeff'!J22</f>
      </c>
      <c r="F26" s="24" t="s">
        <f>'Input Coarse Grid Press Coeff'!J22</f>
      </c>
      <c r="G26" s="23">
        <v>-0.277136803</v>
      </c>
      <c r="H26" s="21">
        <f>(G26-D26)/$G$8</f>
        <v>-0.359649122818401</v>
      </c>
      <c r="I26" s="20">
        <f>E26-D26</f>
        <v>0</v>
      </c>
      <c r="J26" s="21">
        <f>F26-E26</f>
        <v>0</v>
      </c>
      <c r="K26" s="11" t="e">
        <f>I26/J26</f>
        <v>#DIV/0!</v>
      </c>
      <c r="L26" s="11" t="e">
        <f>IF(AND(K26&gt;0,K26&lt;=1),"Monotonic Convergence",IF(AND(K26&lt;0,K26&gt;=-1),"Oscillatory Convergence",IF(K26&lt;-1,"Oscillatory Divergence",IF(K26&gt;1,"Monotonic Divergence"))))</f>
        <v>#DIV/0!</v>
      </c>
      <c r="M26" s="21" t="e">
        <f>LN(1/K26)/LN($C$5)</f>
        <v>#DIV/0!</v>
      </c>
      <c r="N26" s="20" t="e">
        <f>I26/($C$5^M26-1)</f>
        <v>#DIV/0!</v>
      </c>
      <c r="O26" s="21" t="e">
        <f>M26/$C$4</f>
        <v>#DIV/0!</v>
      </c>
      <c r="P26" s="28" t="e">
        <f>IF(O26&gt;1,(16.4*O26-14.8)*ABS(N26),(2.45-0.85*O26)*ABS(N26))/$G$8</f>
        <v>#DIV/0!</v>
      </c>
      <c r="Q26" s="28">
        <f>0.42</f>
        <v>0.42</v>
      </c>
      <c r="R26" s="29">
        <f>IF(ISERROR(P26),Q26,SQRT(P26^2+Q26^2))</f>
        <v>0.42</v>
      </c>
      <c r="S26" s="30">
        <f>-R26</f>
        <v>-0.42</v>
      </c>
      <c r="T26" s="26" t="str">
        <f>IF(R26&gt;ABS(H26),"Validated","Not Validated")</f>
        <v>Validated</v>
      </c>
    </row>
    <row r="27" spans="1:20" x14ac:dyDescent="0.25">
      <c r="A27" s="1"/>
      <c r="B27" s="12">
        <v>20</v>
      </c>
      <c r="C27" s="27">
        <v>0.1524</v>
      </c>
      <c r="D27" s="24" t="s">
        <f>'Input Fine Grid Press Coeff'!J23</f>
      </c>
      <c r="E27" s="25" t="s">
        <f>'Input Medium Grid Press Coeff'!J23</f>
      </c>
      <c r="F27" s="24" t="s">
        <f>'Input Coarse Grid Press Coeff'!J23</f>
      </c>
      <c r="G27" s="23">
        <v>-0.283896237</v>
      </c>
      <c r="H27" s="21">
        <f>(G27-D27)/$G$8</f>
        <v>-0.368421052358372</v>
      </c>
      <c r="I27" s="20">
        <f>E27-D27</f>
        <v>0</v>
      </c>
      <c r="J27" s="21">
        <f>F27-E27</f>
        <v>0</v>
      </c>
      <c r="K27" s="11" t="e">
        <f>I27/J27</f>
        <v>#DIV/0!</v>
      </c>
      <c r="L27" s="11" t="e">
        <f>IF(AND(K27&gt;0,K27&lt;=1),"Monotonic Convergence",IF(AND(K27&lt;0,K27&gt;=-1),"Oscillatory Convergence",IF(K27&lt;-1,"Oscillatory Divergence",IF(K27&gt;1,"Monotonic Divergence"))))</f>
        <v>#DIV/0!</v>
      </c>
      <c r="M27" s="21" t="e">
        <f>LN(1/K27)/LN($C$5)</f>
        <v>#DIV/0!</v>
      </c>
      <c r="N27" s="20" t="e">
        <f>I27/($C$5^M27-1)</f>
        <v>#DIV/0!</v>
      </c>
      <c r="O27" s="21" t="e">
        <f>M27/$C$4</f>
        <v>#DIV/0!</v>
      </c>
      <c r="P27" s="28" t="e">
        <f>IF(O27&gt;1,(16.4*O27-14.8)*ABS(N27),(2.45-0.85*O27)*ABS(N27))/$G$8</f>
        <v>#DIV/0!</v>
      </c>
      <c r="Q27" s="28">
        <f>0.42</f>
        <v>0.42</v>
      </c>
      <c r="R27" s="29">
        <f>IF(ISERROR(P27),Q27,SQRT(P27^2+Q27^2))</f>
        <v>0.42</v>
      </c>
      <c r="S27" s="30">
        <f>-R27</f>
        <v>-0.42</v>
      </c>
      <c r="T27" s="26" t="str">
        <f>IF(R27&gt;ABS(H27),"Validated","Not Validated")</f>
        <v>Validated</v>
      </c>
    </row>
    <row r="28" spans="1:20" x14ac:dyDescent="0.25">
      <c r="A28" s="1"/>
      <c r="B28" s="12">
        <v>21</v>
      </c>
      <c r="C28" s="27">
        <v>0.122</v>
      </c>
      <c r="D28" s="24" t="s">
        <f>'Input Fine Grid Press Coeff'!J24</f>
      </c>
      <c r="E28" s="25" t="s">
        <f>'Input Medium Grid Press Coeff'!J24</f>
      </c>
      <c r="F28" s="24" t="s">
        <f>'Input Coarse Grid Press Coeff'!J24</f>
      </c>
      <c r="G28" s="23">
        <v>-0.297415106</v>
      </c>
      <c r="H28" s="21">
        <f>(G28-D28)/$G$8</f>
        <v>-0.385964912736046</v>
      </c>
      <c r="I28" s="20">
        <f>E28-D28</f>
        <v>0</v>
      </c>
      <c r="J28" s="21">
        <f>F28-E28</f>
        <v>0</v>
      </c>
      <c r="K28" s="11" t="e">
        <f>I28/J28</f>
        <v>#DIV/0!</v>
      </c>
      <c r="L28" s="11" t="e">
        <f>IF(AND(K28&gt;0,K28&lt;=1),"Monotonic Convergence",IF(AND(K28&lt;0,K28&gt;=-1),"Oscillatory Convergence",IF(K28&lt;-1,"Oscillatory Divergence",IF(K28&gt;1,"Monotonic Divergence"))))</f>
        <v>#DIV/0!</v>
      </c>
      <c r="M28" s="21" t="e">
        <f>LN(1/K28)/LN($C$5)</f>
        <v>#DIV/0!</v>
      </c>
      <c r="N28" s="20" t="e">
        <f>I28/($C$5^M28-1)</f>
        <v>#DIV/0!</v>
      </c>
      <c r="O28" s="21" t="e">
        <f>M28/$C$4</f>
        <v>#DIV/0!</v>
      </c>
      <c r="P28" s="28" t="e">
        <f>IF(O28&gt;1,(16.4*O28-14.8)*ABS(N28),(2.45-0.85*O28)*ABS(N28))/$G$8</f>
        <v>#DIV/0!</v>
      </c>
      <c r="Q28" s="28">
        <f>0.42</f>
        <v>0.42</v>
      </c>
      <c r="R28" s="29">
        <f>IF(ISERROR(P28),Q28,SQRT(P28^2+Q28^2))</f>
        <v>0.42</v>
      </c>
      <c r="S28" s="30">
        <f>-R28</f>
        <v>-0.42</v>
      </c>
      <c r="T28" s="26" t="str">
        <f>IF(R28&gt;ABS(H28),"Validated","Not Validated")</f>
        <v>Validated</v>
      </c>
    </row>
    <row r="29" spans="1:20" x14ac:dyDescent="0.25">
      <c r="A29" s="1"/>
      <c r="B29" s="12">
        <v>22</v>
      </c>
      <c r="C29" s="27">
        <v>0.09144</v>
      </c>
      <c r="D29" s="24" t="s">
        <f>'Input Fine Grid Press Coeff'!J25</f>
      </c>
      <c r="E29" s="25" t="s">
        <f>'Input Medium Grid Press Coeff'!J25</f>
      </c>
      <c r="F29" s="24" t="s">
        <f>'Input Coarse Grid Press Coeff'!J25</f>
      </c>
      <c r="G29" s="23">
        <v>-0.290655672</v>
      </c>
      <c r="H29" s="21">
        <f>(G29-D29)/$G$8</f>
        <v>-0.377192983196075</v>
      </c>
      <c r="I29" s="20">
        <f>E29-D29</f>
        <v>0</v>
      </c>
      <c r="J29" s="21">
        <f>F29-E29</f>
        <v>0</v>
      </c>
      <c r="K29" s="11" t="e">
        <f>I29/J29</f>
        <v>#DIV/0!</v>
      </c>
      <c r="L29" s="11" t="e">
        <f>IF(AND(K29&gt;0,K29&lt;=1),"Monotonic Convergence",IF(AND(K29&lt;0,K29&gt;=-1),"Oscillatory Convergence",IF(K29&lt;-1,"Oscillatory Divergence",IF(K29&gt;1,"Monotonic Divergence"))))</f>
        <v>#DIV/0!</v>
      </c>
      <c r="M29" s="21" t="e">
        <f>LN(1/K29)/LN($C$5)</f>
        <v>#DIV/0!</v>
      </c>
      <c r="N29" s="20" t="e">
        <f>I29/($C$5^M29-1)</f>
        <v>#DIV/0!</v>
      </c>
      <c r="O29" s="21" t="e">
        <f>M29/$C$4</f>
        <v>#DIV/0!</v>
      </c>
      <c r="P29" s="28" t="e">
        <f>IF(O29&gt;1,(16.4*O29-14.8)*ABS(N29),(2.45-0.85*O29)*ABS(N29))/$G$8</f>
        <v>#DIV/0!</v>
      </c>
      <c r="Q29" s="28">
        <f>0.42</f>
        <v>0.42</v>
      </c>
      <c r="R29" s="29">
        <f>IF(ISERROR(P29),Q29,SQRT(P29^2+Q29^2))</f>
        <v>0.42</v>
      </c>
      <c r="S29" s="30">
        <f>-R29</f>
        <v>-0.42</v>
      </c>
      <c r="T29" s="26" t="str">
        <f>IF(R29&gt;ABS(H29),"Validated","Not Validated")</f>
        <v>Validated</v>
      </c>
    </row>
    <row r="30" spans="1:20" x14ac:dyDescent="0.25">
      <c r="A30" s="1"/>
      <c r="B30" s="12">
        <v>23</v>
      </c>
      <c r="C30" s="27">
        <v>0.061</v>
      </c>
      <c r="D30" s="24" t="s">
        <f>'Input Fine Grid Press Coeff'!J26</f>
      </c>
      <c r="E30" s="25" t="s">
        <f>'Input Medium Grid Press Coeff'!J26</f>
      </c>
      <c r="F30" s="24" t="s">
        <f>'Input Coarse Grid Press Coeff'!J26</f>
      </c>
      <c r="G30" s="23">
        <v>-0.561033041</v>
      </c>
      <c r="H30" s="21">
        <f>(G30-D30)/$G$8</f>
        <v>-0.728070176474505</v>
      </c>
      <c r="I30" s="20">
        <f>E30-D30</f>
        <v>0</v>
      </c>
      <c r="J30" s="21">
        <f>F30-E30</f>
        <v>0</v>
      </c>
      <c r="K30" s="11" t="e">
        <f>I30/J30</f>
        <v>#DIV/0!</v>
      </c>
      <c r="L30" s="11" t="e">
        <f>IF(AND(K30&gt;0,K30&lt;=1),"Monotonic Convergence",IF(AND(K30&lt;0,K30&gt;=-1),"Oscillatory Convergence",IF(K30&lt;-1,"Oscillatory Divergence",IF(K30&gt;1,"Monotonic Divergence"))))</f>
        <v>#DIV/0!</v>
      </c>
      <c r="M30" s="21" t="e">
        <f>LN(1/K30)/LN($C$5)</f>
        <v>#DIV/0!</v>
      </c>
      <c r="N30" s="20" t="e">
        <f>I30/($C$5^M30-1)</f>
        <v>#DIV/0!</v>
      </c>
      <c r="O30" s="21" t="e">
        <f>M30/$C$4</f>
        <v>#DIV/0!</v>
      </c>
      <c r="P30" s="28" t="e">
        <f>IF(O30&gt;1,(16.4*O30-14.8)*ABS(N30),(2.45-0.85*O30)*ABS(N30))/$G$8</f>
        <v>#DIV/0!</v>
      </c>
      <c r="Q30" s="28">
        <f>0.42</f>
        <v>0.42</v>
      </c>
      <c r="R30" s="29">
        <f>IF(ISERROR(P30),Q30,SQRT(P30^2+Q30^2))</f>
        <v>0.42</v>
      </c>
      <c r="S30" s="30">
        <f>-R30</f>
        <v>-0.42</v>
      </c>
      <c r="T30" s="26" t="str">
        <f>IF(R30&gt;ABS(H30),"Validated","Not Validated")</f>
        <v>Not Validated</v>
      </c>
    </row>
    <row r="31" spans="1:20" x14ac:dyDescent="0.25">
      <c r="A31" s="1"/>
      <c r="B31" s="12">
        <v>24</v>
      </c>
      <c r="C31" s="27">
        <v>0.04572</v>
      </c>
      <c r="D31" s="24" t="s">
        <f>'Input Fine Grid Press Coeff'!J27</f>
      </c>
      <c r="E31" s="25" t="s">
        <f>'Input Medium Grid Press Coeff'!J27</f>
      </c>
      <c r="F31" s="24" t="s">
        <f>'Input Coarse Grid Press Coeff'!J27</f>
      </c>
      <c r="G31" s="23">
        <v>-0.60834908</v>
      </c>
      <c r="H31" s="21">
        <f>(G31-D31)/$G$8</f>
        <v>-0.789473684552035</v>
      </c>
      <c r="I31" s="20">
        <f>E31-D31</f>
        <v>0</v>
      </c>
      <c r="J31" s="21">
        <f>F31-E31</f>
        <v>0</v>
      </c>
      <c r="K31" s="11" t="e">
        <f>I31/J31</f>
        <v>#DIV/0!</v>
      </c>
      <c r="L31" s="11" t="e">
        <f>IF(AND(K31&gt;0,K31&lt;=1),"Monotonic Convergence",IF(AND(K31&lt;0,K31&gt;=-1),"Oscillatory Convergence",IF(K31&lt;-1,"Oscillatory Divergence",IF(K31&gt;1,"Monotonic Divergence"))))</f>
        <v>#DIV/0!</v>
      </c>
      <c r="M31" s="21" t="e">
        <f>LN(1/K31)/LN($C$5)</f>
        <v>#DIV/0!</v>
      </c>
      <c r="N31" s="20" t="e">
        <f>I31/($C$5^M31-1)</f>
        <v>#DIV/0!</v>
      </c>
      <c r="O31" s="21" t="e">
        <f>M31/$C$4</f>
        <v>#DIV/0!</v>
      </c>
      <c r="P31" s="28" t="e">
        <f>IF(O31&gt;1,(16.4*O31-14.8)*ABS(N31),(2.45-0.85*O31)*ABS(N31))/$G$8</f>
        <v>#DIV/0!</v>
      </c>
      <c r="Q31" s="28">
        <f>0.42</f>
        <v>0.42</v>
      </c>
      <c r="R31" s="29">
        <f>IF(ISERROR(P31),Q31,SQRT(P31^2+Q31^2))</f>
        <v>0.42</v>
      </c>
      <c r="S31" s="30">
        <f>-R31</f>
        <v>-0.42</v>
      </c>
      <c r="T31" s="26" t="str">
        <f>IF(R31&gt;ABS(H31),"Validated","Not Validated")</f>
        <v>Not Validated</v>
      </c>
    </row>
    <row r="32" spans="1:20" x14ac:dyDescent="0.25">
      <c r="A32" s="1"/>
      <c r="B32" s="12">
        <v>25</v>
      </c>
      <c r="C32" s="27">
        <v>0.0305</v>
      </c>
      <c r="D32" s="24" t="s">
        <f>'Input Fine Grid Press Coeff'!J28</f>
      </c>
      <c r="E32" s="25" t="s">
        <f>'Input Medium Grid Press Coeff'!J28</f>
      </c>
      <c r="F32" s="24" t="s">
        <f>'Input Coarse Grid Press Coeff'!J28</f>
      </c>
      <c r="G32" s="23">
        <v>-0.702981159</v>
      </c>
      <c r="H32" s="21">
        <f>(G32-D32)/$G$8</f>
        <v>-0.912280702004825</v>
      </c>
      <c r="I32" s="20">
        <f>E32-D32</f>
        <v>0</v>
      </c>
      <c r="J32" s="21">
        <f>F32-E32</f>
        <v>0</v>
      </c>
      <c r="K32" s="11" t="e">
        <f>I32/J32</f>
        <v>#DIV/0!</v>
      </c>
      <c r="L32" s="11" t="e">
        <f>IF(AND(K32&gt;0,K32&lt;=1),"Monotonic Convergence",IF(AND(K32&lt;0,K32&gt;=-1),"Oscillatory Convergence",IF(K32&lt;-1,"Oscillatory Divergence",IF(K32&gt;1,"Monotonic Divergence"))))</f>
        <v>#DIV/0!</v>
      </c>
      <c r="M32" s="21" t="e">
        <f>LN(1/K32)/LN($C$5)</f>
        <v>#DIV/0!</v>
      </c>
      <c r="N32" s="20" t="e">
        <f>I32/($C$5^M32-1)</f>
        <v>#DIV/0!</v>
      </c>
      <c r="O32" s="21" t="e">
        <f>M32/$C$4</f>
        <v>#DIV/0!</v>
      </c>
      <c r="P32" s="28" t="e">
        <f>IF(O32&gt;1,(16.4*O32-14.8)*ABS(N32),(2.45-0.85*O32)*ABS(N32))/$G$8</f>
        <v>#DIV/0!</v>
      </c>
      <c r="Q32" s="28">
        <f>0.42</f>
        <v>0.42</v>
      </c>
      <c r="R32" s="29">
        <f>IF(ISERROR(P32),Q32,SQRT(P32^2+Q32^2))</f>
        <v>0.42</v>
      </c>
      <c r="S32" s="30">
        <f>-R32</f>
        <v>-0.42</v>
      </c>
      <c r="T32" s="26" t="str">
        <f>IF(R32&gt;ABS(H32),"Validated","Not Validated")</f>
        <v>Not Validated</v>
      </c>
    </row>
    <row r="33" spans="1:20" x14ac:dyDescent="0.25">
      <c r="A33" s="1"/>
      <c r="B33" s="12">
        <v>26</v>
      </c>
      <c r="C33" s="27">
        <v>0.02286</v>
      </c>
      <c r="D33" s="24" t="s">
        <f>'Input Fine Grid Press Coeff'!J29</f>
      </c>
      <c r="E33" s="25" t="s">
        <f>'Input Medium Grid Press Coeff'!J29</f>
      </c>
      <c r="F33" s="24" t="s">
        <f>'Input Coarse Grid Press Coeff'!J29</f>
      </c>
      <c r="G33" s="23">
        <v>-0.777334936</v>
      </c>
      <c r="H33" s="21">
        <f>(G33-D33)/$G$8</f>
        <v>-1.0087719308377</v>
      </c>
      <c r="I33" s="20">
        <f>E33-D33</f>
        <v>0</v>
      </c>
      <c r="J33" s="21">
        <f>F33-E33</f>
        <v>0</v>
      </c>
      <c r="K33" s="11" t="e">
        <f>I33/J33</f>
        <v>#DIV/0!</v>
      </c>
      <c r="L33" s="11" t="e">
        <f>IF(AND(K33&gt;0,K33&lt;=1),"Monotonic Convergence",IF(AND(K33&lt;0,K33&gt;=-1),"Oscillatory Convergence",IF(K33&lt;-1,"Oscillatory Divergence",IF(K33&gt;1,"Monotonic Divergence"))))</f>
        <v>#DIV/0!</v>
      </c>
      <c r="M33" s="21" t="e">
        <f>LN(1/K33)/LN($C$5)</f>
        <v>#DIV/0!</v>
      </c>
      <c r="N33" s="20" t="e">
        <f>I33/($C$5^M33-1)</f>
        <v>#DIV/0!</v>
      </c>
      <c r="O33" s="21" t="e">
        <f>M33/$C$4</f>
        <v>#DIV/0!</v>
      </c>
      <c r="P33" s="28" t="e">
        <f>IF(O33&gt;1,(16.4*O33-14.8)*ABS(N33),(2.45-0.85*O33)*ABS(N33))/$G$8</f>
        <v>#DIV/0!</v>
      </c>
      <c r="Q33" s="28">
        <f>0.42</f>
        <v>0.42</v>
      </c>
      <c r="R33" s="29">
        <f>IF(ISERROR(P33),Q33,SQRT(P33^2+Q33^2))</f>
        <v>0.42</v>
      </c>
      <c r="S33" s="30">
        <f>-R33</f>
        <v>-0.42</v>
      </c>
      <c r="T33" s="26" t="str">
        <f>IF(R33&gt;ABS(H33),"Validated","Not Validated")</f>
        <v>Not Validated</v>
      </c>
    </row>
    <row r="34" spans="1:20" x14ac:dyDescent="0.25">
      <c r="A34" s="1"/>
      <c r="B34" s="12">
        <v>27</v>
      </c>
      <c r="C34" s="27">
        <v>0.0152</v>
      </c>
      <c r="D34" s="24" t="s">
        <f>'Input Fine Grid Press Coeff'!J30</f>
      </c>
      <c r="E34" s="25" t="s">
        <f>'Input Medium Grid Press Coeff'!J30</f>
      </c>
      <c r="F34" s="24" t="s">
        <f>'Input Coarse Grid Press Coeff'!J30</f>
      </c>
      <c r="G34" s="23">
        <v>-0.939561357</v>
      </c>
      <c r="H34" s="21">
        <f>(G34-D34)/$G$8</f>
        <v>-1.21929824628567</v>
      </c>
      <c r="I34" s="20">
        <f>E34-D34</f>
        <v>0</v>
      </c>
      <c r="J34" s="21">
        <f>F34-E34</f>
        <v>0</v>
      </c>
      <c r="K34" s="11" t="e">
        <f>I34/J34</f>
        <v>#DIV/0!</v>
      </c>
      <c r="L34" s="11" t="e">
        <f>IF(AND(K34&gt;0,K34&lt;=1),"Monotonic Convergence",IF(AND(K34&lt;0,K34&gt;=-1),"Oscillatory Convergence",IF(K34&lt;-1,"Oscillatory Divergence",IF(K34&gt;1,"Monotonic Divergence"))))</f>
        <v>#DIV/0!</v>
      </c>
      <c r="M34" s="21" t="e">
        <f>LN(1/K34)/LN($C$5)</f>
        <v>#DIV/0!</v>
      </c>
      <c r="N34" s="20" t="e">
        <f>I34/($C$5^M34-1)</f>
        <v>#DIV/0!</v>
      </c>
      <c r="O34" s="21" t="e">
        <f>M34/$C$4</f>
        <v>#DIV/0!</v>
      </c>
      <c r="P34" s="28" t="e">
        <f>IF(O34&gt;1,(16.4*O34-14.8)*ABS(N34),(2.45-0.85*O34)*ABS(N34))/$G$8</f>
        <v>#DIV/0!</v>
      </c>
      <c r="Q34" s="28">
        <f>0.42</f>
        <v>0.42</v>
      </c>
      <c r="R34" s="29">
        <f>IF(ISERROR(P34),Q34,SQRT(P34^2+Q34^2))</f>
        <v>0.42</v>
      </c>
      <c r="S34" s="30">
        <f>-R34</f>
        <v>-0.42</v>
      </c>
      <c r="T34" s="26" t="str">
        <f>IF(R34&gt;ABS(H34),"Validated","Not Validated")</f>
        <v>Not Validated</v>
      </c>
    </row>
    <row r="35" spans="1:20" x14ac:dyDescent="0.25">
      <c r="B35" s="12">
        <v>28</v>
      </c>
      <c r="C35" s="27">
        <v>0.00762</v>
      </c>
      <c r="D35" s="24" t="s">
        <f>'Input Fine Grid Press Coeff'!J31</f>
      </c>
      <c r="E35" s="25" t="s">
        <f>'Input Medium Grid Press Coeff'!J31</f>
      </c>
      <c r="F35" s="24" t="s">
        <f>'Input Coarse Grid Press Coeff'!J31</f>
      </c>
      <c r="G35" s="23">
        <v>-1.095028344</v>
      </c>
      <c r="H35" s="21">
        <f>(G35-D35)/$G$8</f>
        <v>-1.42105263219366</v>
      </c>
      <c r="I35" s="20">
        <f>E35-D35</f>
        <v>0</v>
      </c>
      <c r="J35" s="21">
        <f>F35-E35</f>
        <v>0</v>
      </c>
      <c r="K35" s="11" t="e">
        <f>I35/J35</f>
        <v>#DIV/0!</v>
      </c>
      <c r="L35" s="11" t="e">
        <f>IF(AND(K35&gt;0,K35&lt;=1),"Monotonic Convergence",IF(AND(K35&lt;0,K35&gt;=-1),"Oscillatory Convergence",IF(K35&lt;-1,"Oscillatory Divergence",IF(K35&gt;1,"Monotonic Divergence"))))</f>
        <v>#DIV/0!</v>
      </c>
      <c r="M35" s="21" t="e">
        <f>LN(1/K35)/LN($C$5)</f>
        <v>#DIV/0!</v>
      </c>
      <c r="N35" s="20" t="e">
        <f>I35/($C$5^M35-1)</f>
        <v>#DIV/0!</v>
      </c>
      <c r="O35" s="21" t="e">
        <f>M35/$C$4</f>
        <v>#DIV/0!</v>
      </c>
      <c r="P35" s="28" t="e">
        <f>IF(O35&gt;1,(16.4*O35-14.8)*ABS(N35),(2.45-0.85*O35)*ABS(N35))/$G$8</f>
        <v>#DIV/0!</v>
      </c>
      <c r="Q35" s="28">
        <f>0.42</f>
        <v>0.42</v>
      </c>
      <c r="R35" s="29">
        <f>IF(ISERROR(P35),Q35,SQRT(P35^2+Q35^2))</f>
        <v>0.42</v>
      </c>
      <c r="S35" s="30">
        <f>-R35</f>
        <v>-0.42</v>
      </c>
      <c r="T35" s="26" t="str">
        <f>IF(R35&gt;ABS(H35),"Validated","Not Validated")</f>
        <v>Not Validated</v>
      </c>
    </row>
    <row r="36" spans="1:20" x14ac:dyDescent="0.25">
      <c r="B36" s="12">
        <v>29</v>
      </c>
      <c r="C36" s="27">
        <v>0.00381</v>
      </c>
      <c r="D36" s="24" t="s">
        <f>'Input Fine Grid Press Coeff'!J32</f>
      </c>
      <c r="E36" s="25" t="s">
        <f>'Input Medium Grid Press Coeff'!J32</f>
      </c>
      <c r="F36" s="24" t="s">
        <f>'Input Coarse Grid Press Coeff'!J32</f>
      </c>
      <c r="G36" s="23">
        <v>-0.986877397</v>
      </c>
      <c r="H36" s="21">
        <f>(G36-D36)/$G$8</f>
        <v>-1.28070175566093</v>
      </c>
      <c r="I36" s="20">
        <f>E36-D36</f>
        <v>0</v>
      </c>
      <c r="J36" s="21">
        <f>F36-E36</f>
        <v>0</v>
      </c>
      <c r="K36" s="11" t="e">
        <f>I36/J36</f>
        <v>#DIV/0!</v>
      </c>
      <c r="L36" s="11" t="e">
        <f>IF(AND(K36&gt;0,K36&lt;=1),"Monotonic Convergence",IF(AND(K36&lt;0,K36&gt;=-1),"Oscillatory Convergence",IF(K36&lt;-1,"Oscillatory Divergence",IF(K36&gt;1,"Monotonic Divergence"))))</f>
        <v>#DIV/0!</v>
      </c>
      <c r="M36" s="21" t="e">
        <f>LN(1/K36)/LN($C$5)</f>
        <v>#DIV/0!</v>
      </c>
      <c r="N36" s="20" t="e">
        <f>I36/($C$5^M36-1)</f>
        <v>#DIV/0!</v>
      </c>
      <c r="O36" s="21" t="e">
        <f>M36/$C$4</f>
        <v>#DIV/0!</v>
      </c>
      <c r="P36" s="28" t="e">
        <f>IF(O36&gt;1,(16.4*O36-14.8)*ABS(N36),(2.45-0.85*O36)*ABS(N36))/$G$8</f>
        <v>#DIV/0!</v>
      </c>
      <c r="Q36" s="28">
        <f>0.42</f>
        <v>0.42</v>
      </c>
      <c r="R36" s="29">
        <f>IF(ISERROR(P36),Q36,SQRT(P36^2+Q36^2))</f>
        <v>0.42</v>
      </c>
      <c r="S36" s="30">
        <f>-R36</f>
        <v>-0.42</v>
      </c>
      <c r="T36" s="26" t="str">
        <f>IF(R36&gt;ABS(H36),"Validated","Not Validated")</f>
        <v>Not Validated</v>
      </c>
    </row>
  </sheetData>
  <conditionalFormatting sqref="K8:K36">
    <cfRule type="cellIs" dxfId="19" priority="1" operator="between">
      <formula>-1</formula>
      <formula>0</formula>
    </cfRule>
    <cfRule type="cellIs" dxfId="18" priority="2" operator="lessThan">
      <formula>-1</formula>
    </cfRule>
    <cfRule type="cellIs" dxfId="17" priority="3" operator="greaterThan">
      <formula>1</formula>
    </cfRule>
    <cfRule type="cellIs" dxfId="16" priority="4" operator="between">
      <formula>0</formula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workbookViewId="0">
      <selection pane="topLeft" activeCell="G10" sqref="G10"/>
    </sheetView>
  </sheetViews>
  <sheetFormatPr baseColWidth="8" defaultRowHeight="15"/>
  <cols>
    <col min="2" max="2" width="10.7109375" customWidth="1"/>
    <col min="3" max="3" width="14" bestFit="1" customWidth="1"/>
    <col min="4" max="4" width="13.140625" bestFit="1" customWidth="1"/>
    <col min="5" max="6" width="8.5703125" bestFit="1" customWidth="1"/>
    <col min="7" max="7" width="7.7109375" bestFit="1" customWidth="1"/>
    <col min="8" max="8" width="12.5703125" bestFit="1" customWidth="1"/>
    <col min="9" max="13" width="7.7109375" bestFit="1" customWidth="1"/>
    <col min="14" max="14" width="9.28515625" bestFit="1" customWidth="1"/>
  </cols>
  <sheetData>
    <row r="2" spans="2:13" x14ac:dyDescent="0.25">
      <c r="B2" s="33" t="s">
        <v>28</v>
      </c>
    </row>
    <row r="4" spans="2:13" x14ac:dyDescent="0.25">
      <c r="B4" s="14" t="s">
        <v>3</v>
      </c>
      <c r="C4" s="31">
        <v>2</v>
      </c>
    </row>
    <row r="5" spans="2:13" x14ac:dyDescent="0.25">
      <c r="B5" s="14" t="s">
        <v>2</v>
      </c>
      <c r="C5" s="13">
        <f>SQRT(2)</f>
        <v>1.4142135623731</v>
      </c>
    </row>
    <row r="6" spans="2:13" x14ac:dyDescent="0.25">
      <c r="B6" s="2"/>
      <c r="C6" s="2"/>
    </row>
    <row r="7" spans="2:13" x14ac:dyDescent="0.25">
      <c r="B7" s="14" t="s">
        <v>10</v>
      </c>
      <c r="C7" s="14" t="s">
        <v>11</v>
      </c>
      <c r="D7" s="14" t="s">
        <v>12</v>
      </c>
      <c r="E7" s="14" t="s">
        <v>15</v>
      </c>
      <c r="F7" s="14" t="s">
        <v>16</v>
      </c>
      <c r="G7" s="14" t="s">
        <v>1</v>
      </c>
      <c r="H7" s="14" t="s">
        <v>9</v>
      </c>
      <c r="I7" s="14" t="s">
        <v>0</v>
      </c>
      <c r="J7" s="15" t="s">
        <v>17</v>
      </c>
      <c r="K7" s="16" t="s">
        <v>18</v>
      </c>
      <c r="L7" s="17" t="s">
        <v>19</v>
      </c>
      <c r="M7" s="17" t="s">
        <v>20</v>
      </c>
    </row>
    <row r="8" spans="2:13" x14ac:dyDescent="0.25">
      <c r="B8" s="18"/>
      <c r="C8" s="19"/>
      <c r="D8" s="18"/>
      <c r="E8" s="20">
        <f>C8-B8</f>
        <v>0</v>
      </c>
      <c r="F8" s="21">
        <f>D8-C8</f>
        <v>0</v>
      </c>
      <c r="G8" s="11" t="e">
        <f>E8/F8</f>
        <v>#DIV/0!</v>
      </c>
      <c r="H8" s="11" t="e">
        <f>IF(AND(G8&gt;0,G8&lt;=1),"Monotonic Convergence",IF(AND(G8&lt;0,G8&gt;=-1),"Oscillatory Convergence",IF(G8&lt;-1,"Oscillatory Divergence",IF(G8&gt;1, "Monotonic Divergence"))))</f>
        <v>#DIV/0!</v>
      </c>
      <c r="I8" s="21" t="e">
        <f>LN(1/G8)/LN($C$5)</f>
        <v>#DIV/0!</v>
      </c>
      <c r="J8" s="20" t="e">
        <f>E8/(C5^I8-1)</f>
        <v>#DIV/0!</v>
      </c>
      <c r="K8" s="21" t="e">
        <f>I8/$C$4</f>
        <v>#DIV/0!</v>
      </c>
      <c r="L8" s="22" t="e">
        <f>IF(K8&gt;1,(16.4*K8-14.8)*ABS(J8),(2.45-0.85*K8)*ABS(J8))</f>
        <v>#DIV/0!</v>
      </c>
      <c r="M8" s="21" t="e">
        <f>L8*-1</f>
        <v>#DIV/0!</v>
      </c>
    </row>
    <row r="9" spans="2:13" x14ac:dyDescent="0.25">
      <c r="E9" s="4"/>
      <c r="F9" s="5"/>
    </row>
    <row r="10" spans="2:13" x14ac:dyDescent="0.25">
      <c r="E10" s="6"/>
      <c r="F10" s="5"/>
    </row>
    <row r="11" spans="2:13" x14ac:dyDescent="0.25">
      <c r="E11" s="4"/>
      <c r="F11" s="5"/>
    </row>
    <row r="13" spans="2:13" x14ac:dyDescent="0.25">
      <c r="E13" s="4"/>
      <c r="F13" s="5"/>
    </row>
    <row r="14" spans="2:13" x14ac:dyDescent="0.25">
      <c r="E14" s="6"/>
      <c r="F14" s="5"/>
    </row>
    <row r="15" spans="2:13" x14ac:dyDescent="0.25">
      <c r="E15" s="4"/>
      <c r="F15" s="5"/>
    </row>
    <row r="16" spans="2:13" x14ac:dyDescent="0.25">
      <c r="E16" s="6"/>
      <c r="F16" s="5"/>
    </row>
    <row r="17" spans="5:6" x14ac:dyDescent="0.25">
      <c r="E17" s="4"/>
      <c r="F17" s="5"/>
    </row>
    <row r="18" spans="5:6" x14ac:dyDescent="0.25">
      <c r="E18" s="6"/>
      <c r="F18" s="5"/>
    </row>
    <row r="19" spans="5:6" x14ac:dyDescent="0.25">
      <c r="E19" s="4"/>
      <c r="F19" s="5"/>
    </row>
    <row r="20" spans="5:6" x14ac:dyDescent="0.25">
      <c r="E20" s="6"/>
      <c r="F20" s="5"/>
    </row>
    <row r="21" spans="5:6" x14ac:dyDescent="0.25">
      <c r="E21" s="4"/>
      <c r="F21" s="5"/>
    </row>
    <row r="22" spans="5:6" x14ac:dyDescent="0.25">
      <c r="E22" s="4"/>
      <c r="F22" s="5"/>
    </row>
    <row r="23" spans="5:6" x14ac:dyDescent="0.25">
      <c r="E23" s="6"/>
      <c r="F23" s="5"/>
    </row>
    <row r="24" spans="5:6" x14ac:dyDescent="0.25">
      <c r="E24" s="4"/>
      <c r="F24" s="5"/>
    </row>
    <row r="25" spans="5:6" x14ac:dyDescent="0.25">
      <c r="E25" s="6"/>
      <c r="F25" s="5"/>
    </row>
    <row r="26" spans="5:6" x14ac:dyDescent="0.25">
      <c r="E26" s="4"/>
      <c r="F26" s="5"/>
    </row>
    <row r="27" spans="5:6" x14ac:dyDescent="0.25">
      <c r="E27" s="6"/>
      <c r="F27" s="5"/>
    </row>
    <row r="28" spans="5:6" x14ac:dyDescent="0.25">
      <c r="E28" s="4"/>
      <c r="F28" s="5"/>
    </row>
    <row r="29" spans="5:6" x14ac:dyDescent="0.25">
      <c r="E29" s="6"/>
      <c r="F29" s="5"/>
    </row>
    <row r="30" spans="5:6" x14ac:dyDescent="0.25">
      <c r="E30" s="4"/>
      <c r="F30" s="5"/>
    </row>
    <row r="31" spans="5:6" x14ac:dyDescent="0.25">
      <c r="E31" s="6"/>
      <c r="F31" s="5"/>
    </row>
    <row r="32" spans="5:6" x14ac:dyDescent="0.25">
      <c r="E32" s="4"/>
      <c r="F32" s="5"/>
    </row>
    <row r="33" spans="5:6" x14ac:dyDescent="0.25">
      <c r="E33" s="6"/>
      <c r="F33" s="5"/>
    </row>
    <row r="34" spans="5:6" x14ac:dyDescent="0.25">
      <c r="E34" s="4"/>
      <c r="F34" s="5"/>
    </row>
    <row r="35" spans="5:6" x14ac:dyDescent="0.25">
      <c r="E35" s="6"/>
      <c r="F35" s="5"/>
    </row>
    <row r="36" spans="5:6" x14ac:dyDescent="0.25">
      <c r="F36" s="5"/>
    </row>
    <row r="37" spans="5:6" x14ac:dyDescent="0.25">
      <c r="F37" s="5"/>
    </row>
    <row r="38" spans="5:6" x14ac:dyDescent="0.25">
      <c r="F38" s="5"/>
    </row>
    <row r="39" spans="5:6" x14ac:dyDescent="0.25">
      <c r="F39" s="5"/>
    </row>
    <row r="40" spans="5:6" x14ac:dyDescent="0.25">
      <c r="F40" s="5"/>
    </row>
    <row r="41" spans="5:6" x14ac:dyDescent="0.25">
      <c r="F41" s="5"/>
    </row>
  </sheetData>
  <conditionalFormatting sqref="G8">
    <cfRule type="cellIs" dxfId="15" priority="1" operator="between">
      <formula>-1</formula>
      <formula>0</formula>
    </cfRule>
    <cfRule type="cellIs" dxfId="14" priority="2" operator="lessThan">
      <formula>-1</formula>
    </cfRule>
    <cfRule type="cellIs" dxfId="13" priority="3" operator="greaterThan">
      <formula>1</formula>
    </cfRule>
    <cfRule type="cellIs" dxfId="12" priority="4" operator="between">
      <formula>0</formula>
      <formula>1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workbookViewId="0" zoomScaleNormal="100">
      <selection pane="topLeft" activeCell="D23" sqref="D23"/>
    </sheetView>
  </sheetViews>
  <sheetFormatPr baseColWidth="8" defaultRowHeight="15"/>
  <cols>
    <col min="1" max="1" width="38.28515625" bestFit="1" customWidth="1"/>
    <col min="2" max="2" width="11" bestFit="1" customWidth="1"/>
    <col min="6" max="6" width="5.7109375" bestFit="1" customWidth="1"/>
    <col min="7" max="7" width="12" bestFit="1" customWidth="1"/>
    <col min="8" max="8" width="7.5703125" hidden="1" customWidth="1"/>
    <col min="9" max="9" width="12" bestFit="1" customWidth="1"/>
    <col min="10" max="10" width="19.28515625" bestFit="1" customWidth="1"/>
  </cols>
  <sheetData>
    <row r="1" spans="1:10" x14ac:dyDescent="0.25">
      <c r="A1" s="7"/>
      <c r="B1" s="7"/>
    </row>
    <row r="2" spans="1:10" x14ac:dyDescent="0.25">
      <c r="A2" s="7"/>
      <c r="B2" s="7"/>
      <c r="F2" s="35" t="s">
        <v>8</v>
      </c>
      <c r="G2" s="35"/>
      <c r="H2" s="35"/>
      <c r="I2" s="35"/>
      <c r="J2" s="35"/>
    </row>
    <row r="3" spans="1:10" x14ac:dyDescent="0.25">
      <c r="A3" s="7"/>
      <c r="B3" s="7"/>
      <c r="F3" s="8" t="s">
        <v>4</v>
      </c>
      <c r="G3" s="8" t="s">
        <v>5</v>
      </c>
      <c r="H3" s="8"/>
      <c r="I3" s="8" t="s">
        <v>6</v>
      </c>
      <c r="J3" s="8" t="s">
        <v>7</v>
      </c>
    </row>
    <row r="4" spans="1:10" x14ac:dyDescent="0.25">
      <c r="A4" s="7"/>
      <c r="B4" s="7"/>
      <c r="F4" s="8">
        <v>1</v>
      </c>
      <c r="G4" s="8" t="s">
        <f>A5</f>
      </c>
      <c r="H4" s="9">
        <v>0</v>
      </c>
      <c r="I4" s="9">
        <v>0</v>
      </c>
      <c r="J4" s="10" t="s">
        <f>B5</f>
      </c>
    </row>
    <row r="5" spans="1:10" x14ac:dyDescent="0.25">
      <c r="A5" s="7"/>
      <c r="B5" s="7"/>
      <c r="F5" s="8">
        <v>2</v>
      </c>
      <c r="G5" s="8" t="s">
        <f>A49</f>
      </c>
      <c r="H5" s="9">
        <v>0.00381</v>
      </c>
      <c r="I5" s="9">
        <v>0.00609005</v>
      </c>
      <c r="J5" s="10" t="s">
        <f>B49</f>
      </c>
    </row>
    <row r="6" spans="1:10" x14ac:dyDescent="0.25">
      <c r="A6" s="7"/>
      <c r="B6" s="7"/>
      <c r="F6" s="8">
        <v>3</v>
      </c>
      <c r="G6" s="8" t="s">
        <f>A93</f>
      </c>
      <c r="H6" s="9">
        <v>0.00762</v>
      </c>
      <c r="I6" s="9">
        <v>0.00939261</v>
      </c>
      <c r="J6" s="10" t="s">
        <f>B93</f>
      </c>
    </row>
    <row r="7" spans="1:10" x14ac:dyDescent="0.25">
      <c r="A7" s="7"/>
      <c r="B7" s="7"/>
      <c r="F7" s="8">
        <v>4</v>
      </c>
      <c r="G7" s="8" t="s">
        <f>A97</f>
      </c>
      <c r="H7" s="9">
        <v>0.0152</v>
      </c>
      <c r="I7" s="9">
        <v>0.0140132</v>
      </c>
      <c r="J7" s="10" t="s">
        <f>B97</f>
      </c>
    </row>
    <row r="8" spans="1:10" x14ac:dyDescent="0.25">
      <c r="A8" s="7"/>
      <c r="B8" s="7"/>
      <c r="F8" s="8">
        <v>5</v>
      </c>
      <c r="G8" s="8" t="s">
        <f>A101</f>
      </c>
      <c r="H8" s="9">
        <v>0.02286</v>
      </c>
      <c r="I8" s="9">
        <v>0.0171188</v>
      </c>
      <c r="J8" s="10" t="s">
        <f>B101</f>
      </c>
    </row>
    <row r="9" spans="1:10" x14ac:dyDescent="0.25">
      <c r="A9" s="7"/>
      <c r="B9" s="7"/>
      <c r="F9" s="8">
        <v>6</v>
      </c>
      <c r="G9" s="8" t="s">
        <f>A105</f>
      </c>
      <c r="H9" s="9">
        <v>0.0305</v>
      </c>
      <c r="I9" s="9">
        <v>0.0196942</v>
      </c>
      <c r="J9" s="10" t="s">
        <f>B105</f>
      </c>
    </row>
    <row r="10" spans="1:10" x14ac:dyDescent="0.25">
      <c r="A10" s="7"/>
      <c r="B10" s="7"/>
      <c r="F10" s="8">
        <v>7</v>
      </c>
      <c r="G10" s="8" t="s">
        <f>A109</f>
      </c>
      <c r="H10" s="9">
        <v>0.04572</v>
      </c>
      <c r="I10" s="9">
        <v>0.0235573</v>
      </c>
      <c r="J10" s="10" t="s">
        <f>B109</f>
      </c>
    </row>
    <row r="11" spans="1:10" x14ac:dyDescent="0.25">
      <c r="A11" s="7"/>
      <c r="B11" s="7"/>
      <c r="F11" s="8">
        <v>8</v>
      </c>
      <c r="G11" s="8" t="s">
        <f>A113</f>
      </c>
      <c r="H11" s="9">
        <v>0.061</v>
      </c>
      <c r="I11" s="9">
        <v>0.0261327</v>
      </c>
      <c r="J11" s="10" t="s">
        <f>B113</f>
      </c>
    </row>
    <row r="12" spans="1:10" x14ac:dyDescent="0.25">
      <c r="A12" s="7"/>
      <c r="B12" s="7"/>
      <c r="F12" s="8">
        <v>9</v>
      </c>
      <c r="G12" s="8" t="s">
        <f>A117</f>
      </c>
      <c r="H12" s="9">
        <v>0.09144</v>
      </c>
      <c r="I12" s="9">
        <v>0.0281778</v>
      </c>
      <c r="J12" s="10" t="s">
        <f>B117</f>
      </c>
    </row>
    <row r="13" spans="1:10" x14ac:dyDescent="0.25">
      <c r="A13" s="7"/>
      <c r="B13" s="7"/>
      <c r="F13" s="8">
        <v>10</v>
      </c>
      <c r="G13" s="8" t="s">
        <f>A9</f>
      </c>
      <c r="H13" s="9">
        <v>0.122</v>
      </c>
      <c r="I13" s="9">
        <v>0.0283293</v>
      </c>
      <c r="J13" s="10" t="s">
        <f>B9</f>
      </c>
    </row>
    <row r="14" spans="1:10" x14ac:dyDescent="0.25">
      <c r="A14" s="7"/>
      <c r="B14" s="7"/>
      <c r="F14" s="8">
        <v>11</v>
      </c>
      <c r="G14" s="8" t="s">
        <f>A13</f>
      </c>
      <c r="H14" s="9">
        <v>0.1524</v>
      </c>
      <c r="I14" s="9">
        <v>0.0267386</v>
      </c>
      <c r="J14" s="10" t="s">
        <f>B13</f>
      </c>
    </row>
    <row r="15" spans="1:10" x14ac:dyDescent="0.25">
      <c r="A15" s="7"/>
      <c r="B15" s="7"/>
      <c r="F15" s="8">
        <v>12</v>
      </c>
      <c r="G15" s="8" t="s">
        <f>A17</f>
      </c>
      <c r="H15" s="9">
        <v>0.183</v>
      </c>
      <c r="I15" s="9">
        <v>0.0237088</v>
      </c>
      <c r="J15" s="10" t="s">
        <f>B17</f>
      </c>
    </row>
    <row r="16" spans="1:10" x14ac:dyDescent="0.25">
      <c r="A16" s="7"/>
      <c r="B16" s="7"/>
      <c r="F16" s="8">
        <v>13</v>
      </c>
      <c r="G16" s="8" t="s">
        <f>A21</f>
      </c>
      <c r="H16" s="9">
        <v>0.21336</v>
      </c>
      <c r="I16" s="9">
        <v>0.0193155</v>
      </c>
      <c r="J16" s="10" t="s">
        <f>B21</f>
      </c>
    </row>
    <row r="17" spans="1:10" x14ac:dyDescent="0.25">
      <c r="A17" s="7"/>
      <c r="B17" s="7"/>
      <c r="F17" s="8">
        <v>14</v>
      </c>
      <c r="G17" s="8" t="s">
        <f>A25</f>
      </c>
      <c r="H17" s="9">
        <v>0.244</v>
      </c>
      <c r="I17" s="9">
        <v>0.0137102</v>
      </c>
      <c r="J17" s="10" t="s">
        <f>B25</f>
      </c>
    </row>
    <row r="18" spans="1:10" x14ac:dyDescent="0.25">
      <c r="A18" s="7"/>
      <c r="B18" s="7"/>
      <c r="F18" s="8">
        <v>15</v>
      </c>
      <c r="G18" s="8" t="s">
        <f>A29</f>
      </c>
      <c r="H18" s="9">
        <v>0.27432</v>
      </c>
      <c r="I18" s="9">
        <v>0.00734745</v>
      </c>
      <c r="J18" s="10" t="s">
        <f>B29</f>
      </c>
    </row>
    <row r="19" spans="1:10" x14ac:dyDescent="0.25">
      <c r="A19" s="7"/>
      <c r="B19" s="7"/>
      <c r="F19" s="8">
        <v>16</v>
      </c>
      <c r="G19" s="8" t="s">
        <f>A33</f>
      </c>
      <c r="H19" s="9">
        <v>0.27432</v>
      </c>
      <c r="I19" s="9">
        <v>-0.00121952</v>
      </c>
      <c r="J19" s="10" t="s">
        <f>B33</f>
      </c>
    </row>
    <row r="20" spans="1:10" x14ac:dyDescent="0.25">
      <c r="A20" s="7"/>
      <c r="B20" s="7"/>
      <c r="F20" s="8">
        <v>17</v>
      </c>
      <c r="G20" s="8" t="s">
        <f>A37</f>
      </c>
      <c r="H20" s="9">
        <v>0.244</v>
      </c>
      <c r="I20" s="9">
        <v>-0.00223453</v>
      </c>
      <c r="J20" s="10" t="s">
        <f>B37</f>
      </c>
    </row>
    <row r="21" spans="1:10" x14ac:dyDescent="0.25">
      <c r="A21" s="7"/>
      <c r="B21" s="7"/>
      <c r="F21" s="8">
        <v>18</v>
      </c>
      <c r="G21" s="8" t="s">
        <f>A41</f>
      </c>
      <c r="H21" s="9">
        <v>0.21336</v>
      </c>
      <c r="I21" s="9">
        <v>-0.00315107</v>
      </c>
      <c r="J21" s="10" t="s">
        <f>B41</f>
      </c>
    </row>
    <row r="22" spans="1:10" x14ac:dyDescent="0.25">
      <c r="A22" s="7"/>
      <c r="B22" s="7"/>
      <c r="F22" s="8">
        <v>19</v>
      </c>
      <c r="G22" s="8" t="s">
        <f>A45</f>
      </c>
      <c r="H22" s="9">
        <v>0.183</v>
      </c>
      <c r="I22" s="9">
        <v>-0.00421153</v>
      </c>
      <c r="J22" s="10" t="s">
        <f>B45</f>
      </c>
    </row>
    <row r="23" spans="1:10" x14ac:dyDescent="0.25">
      <c r="A23" s="7"/>
      <c r="B23" s="7"/>
      <c r="F23" s="8">
        <v>20</v>
      </c>
      <c r="G23" s="8" t="s">
        <f>A53</f>
      </c>
      <c r="H23" s="9">
        <v>0.1524</v>
      </c>
      <c r="I23" s="9">
        <v>-0.00545378</v>
      </c>
      <c r="J23" s="10" t="s">
        <f>B53</f>
      </c>
    </row>
    <row r="24" spans="1:10" x14ac:dyDescent="0.25">
      <c r="A24" s="7"/>
      <c r="B24" s="7"/>
      <c r="F24" s="8">
        <v>21</v>
      </c>
      <c r="G24" s="8" t="s">
        <f>A57</f>
      </c>
      <c r="H24" s="9">
        <v>0.122</v>
      </c>
      <c r="I24" s="9">
        <v>-0.0067036</v>
      </c>
      <c r="J24" s="10" t="s">
        <f>B57</f>
      </c>
    </row>
    <row r="25" spans="1:10" x14ac:dyDescent="0.25">
      <c r="A25" s="7"/>
      <c r="B25" s="7"/>
      <c r="F25" s="8">
        <v>22</v>
      </c>
      <c r="G25" s="8" t="s">
        <f>A61</f>
      </c>
      <c r="H25" s="9">
        <v>0.09144</v>
      </c>
      <c r="I25" s="9">
        <v>-0.00754439</v>
      </c>
      <c r="J25" s="10" t="s">
        <f>B61</f>
      </c>
    </row>
    <row r="26" spans="1:10" x14ac:dyDescent="0.25">
      <c r="A26" s="7"/>
      <c r="B26" s="7"/>
      <c r="F26" s="8">
        <v>23</v>
      </c>
      <c r="G26" s="8" t="s">
        <f>A65</f>
      </c>
      <c r="H26" s="9">
        <v>0.061</v>
      </c>
      <c r="I26" s="9">
        <v>-0.00848365</v>
      </c>
      <c r="J26" s="10" t="s">
        <f>B65</f>
      </c>
    </row>
    <row r="27" spans="1:10" x14ac:dyDescent="0.25">
      <c r="A27" s="7"/>
      <c r="B27" s="7"/>
      <c r="F27" s="8">
        <v>24</v>
      </c>
      <c r="G27" s="8" t="s">
        <f>A69</f>
      </c>
      <c r="H27" s="9">
        <v>0.04572</v>
      </c>
      <c r="I27" s="9">
        <v>-0.00871089</v>
      </c>
      <c r="J27" s="10" t="s">
        <f>B69</f>
      </c>
    </row>
    <row r="28" spans="1:10" x14ac:dyDescent="0.25">
      <c r="A28" s="7"/>
      <c r="B28" s="7"/>
      <c r="F28" s="8">
        <v>25</v>
      </c>
      <c r="G28" s="8" t="s">
        <f>A73</f>
      </c>
      <c r="H28" s="9">
        <v>0.0305</v>
      </c>
      <c r="I28" s="9">
        <v>-0.00833216</v>
      </c>
      <c r="J28" s="10" t="s">
        <f>B73</f>
      </c>
    </row>
    <row r="29" spans="1:10" x14ac:dyDescent="0.25">
      <c r="A29" s="7"/>
      <c r="B29" s="7"/>
      <c r="F29" s="8">
        <v>26</v>
      </c>
      <c r="G29" s="8" t="s">
        <f>A77</f>
      </c>
      <c r="H29" s="9">
        <v>0.02286</v>
      </c>
      <c r="I29" s="9">
        <v>-0.00795342</v>
      </c>
      <c r="J29" s="10" t="s">
        <f>B77</f>
      </c>
    </row>
    <row r="30" spans="1:10" x14ac:dyDescent="0.25">
      <c r="A30" s="7"/>
      <c r="B30" s="7"/>
      <c r="F30" s="8">
        <v>27</v>
      </c>
      <c r="G30" s="8" t="s">
        <f>A81</f>
      </c>
      <c r="H30" s="9">
        <v>0.0152</v>
      </c>
      <c r="I30" s="9">
        <v>-0.0072717</v>
      </c>
      <c r="J30" s="10" t="s">
        <f>B81</f>
      </c>
    </row>
    <row r="31" spans="1:10" x14ac:dyDescent="0.25">
      <c r="A31" s="7"/>
      <c r="B31" s="7"/>
      <c r="F31" s="8">
        <v>28</v>
      </c>
      <c r="G31" s="8" t="s">
        <f>A85</f>
      </c>
      <c r="H31" s="9">
        <v>0.00762</v>
      </c>
      <c r="I31" s="9">
        <v>-0.00596128</v>
      </c>
      <c r="J31" s="10" t="s">
        <f>B85</f>
      </c>
    </row>
    <row r="32" spans="1:10" x14ac:dyDescent="0.25">
      <c r="A32" s="7"/>
      <c r="B32" s="7"/>
      <c r="F32" s="8">
        <v>29</v>
      </c>
      <c r="G32" s="8" t="s">
        <f>A89</f>
      </c>
      <c r="H32" s="9">
        <v>0.00381</v>
      </c>
      <c r="I32" s="9">
        <v>-0.00467358</v>
      </c>
      <c r="J32" s="10" t="s">
        <f>B89</f>
      </c>
    </row>
    <row r="33" spans="1:2" x14ac:dyDescent="0.25">
      <c r="A33" s="7"/>
      <c r="B33" s="7"/>
    </row>
    <row r="34" spans="1:2" x14ac:dyDescent="0.25">
      <c r="A34" s="7"/>
      <c r="B34" s="7"/>
    </row>
    <row r="35" spans="1:2" x14ac:dyDescent="0.25">
      <c r="A35" s="7"/>
      <c r="B35" s="7"/>
    </row>
    <row r="36" spans="1:2" x14ac:dyDescent="0.25">
      <c r="A36" s="7"/>
      <c r="B36" s="7"/>
    </row>
    <row r="37" spans="1:2" x14ac:dyDescent="0.25">
      <c r="A37" s="7"/>
      <c r="B37" s="7"/>
    </row>
    <row r="38" spans="1:2" x14ac:dyDescent="0.25">
      <c r="A38" s="7"/>
      <c r="B38" s="7"/>
    </row>
    <row r="39" spans="1:2" x14ac:dyDescent="0.25">
      <c r="A39" s="7"/>
      <c r="B39" s="7"/>
    </row>
    <row r="40" spans="1:2" x14ac:dyDescent="0.25">
      <c r="A40" s="7"/>
      <c r="B40" s="7"/>
    </row>
    <row r="41" spans="1:2" x14ac:dyDescent="0.25">
      <c r="A41" s="7"/>
      <c r="B41" s="7"/>
    </row>
    <row r="42" spans="1:2" x14ac:dyDescent="0.25">
      <c r="A42" s="7"/>
      <c r="B42" s="7"/>
    </row>
    <row r="43" spans="1:2" x14ac:dyDescent="0.25">
      <c r="A43" s="7"/>
      <c r="B43" s="7"/>
    </row>
    <row r="44" spans="1:2" x14ac:dyDescent="0.25">
      <c r="A44" s="7"/>
      <c r="B44" s="7"/>
    </row>
    <row r="45" spans="1:2" x14ac:dyDescent="0.25">
      <c r="A45" s="7"/>
      <c r="B45" s="7"/>
    </row>
    <row r="46" spans="1:2" x14ac:dyDescent="0.25">
      <c r="A46" s="7"/>
      <c r="B46" s="7"/>
    </row>
    <row r="47" spans="1:2" x14ac:dyDescent="0.25">
      <c r="A47" s="7"/>
      <c r="B47" s="7"/>
    </row>
    <row r="48" spans="1:2" x14ac:dyDescent="0.25">
      <c r="A48" s="7"/>
      <c r="B48" s="7"/>
    </row>
    <row r="49" spans="1:2" x14ac:dyDescent="0.25">
      <c r="A49" s="7"/>
      <c r="B49" s="7"/>
    </row>
    <row r="50" spans="1:2" x14ac:dyDescent="0.25">
      <c r="A50" s="7"/>
      <c r="B50" s="7"/>
    </row>
    <row r="51" spans="1:2" x14ac:dyDescent="0.25">
      <c r="A51" s="7"/>
      <c r="B51" s="7"/>
    </row>
    <row r="52" spans="1:2" x14ac:dyDescent="0.25">
      <c r="A52" s="7"/>
      <c r="B52" s="7"/>
    </row>
    <row r="53" spans="1:2" x14ac:dyDescent="0.25">
      <c r="A53" s="7"/>
      <c r="B53" s="7"/>
    </row>
    <row r="54" spans="1:2" x14ac:dyDescent="0.25">
      <c r="A54" s="7"/>
      <c r="B54" s="7"/>
    </row>
    <row r="55" spans="1:2" x14ac:dyDescent="0.25">
      <c r="A55" s="7"/>
      <c r="B55" s="7"/>
    </row>
    <row r="56" spans="1:2" x14ac:dyDescent="0.25">
      <c r="A56" s="7"/>
      <c r="B56" s="7"/>
    </row>
    <row r="57" spans="1:2" x14ac:dyDescent="0.25">
      <c r="A57" s="7"/>
      <c r="B57" s="7"/>
    </row>
    <row r="58" spans="1:2" x14ac:dyDescent="0.25">
      <c r="A58" s="7"/>
      <c r="B58" s="7"/>
    </row>
    <row r="59" spans="1:2" x14ac:dyDescent="0.25">
      <c r="A59" s="7"/>
      <c r="B59" s="7"/>
    </row>
    <row r="60" spans="1:2" x14ac:dyDescent="0.25">
      <c r="A60" s="7"/>
      <c r="B60" s="7"/>
    </row>
    <row r="61" spans="1:2" x14ac:dyDescent="0.25">
      <c r="A61" s="7"/>
      <c r="B61" s="7"/>
    </row>
    <row r="62" spans="1:2" x14ac:dyDescent="0.25">
      <c r="A62" s="7"/>
      <c r="B62" s="7"/>
    </row>
    <row r="63" spans="1:2" x14ac:dyDescent="0.25">
      <c r="A63" s="7"/>
      <c r="B63" s="7"/>
    </row>
    <row r="64" spans="1:2" x14ac:dyDescent="0.25">
      <c r="A64" s="7"/>
      <c r="B64" s="7"/>
    </row>
    <row r="65" spans="1:2" x14ac:dyDescent="0.25">
      <c r="A65" s="7"/>
      <c r="B65" s="7"/>
    </row>
    <row r="66" spans="1:2" x14ac:dyDescent="0.25">
      <c r="A66" s="7"/>
      <c r="B66" s="7"/>
    </row>
    <row r="67" spans="1:2" x14ac:dyDescent="0.25">
      <c r="A67" s="7"/>
      <c r="B67" s="7"/>
    </row>
    <row r="68" spans="1:2" x14ac:dyDescent="0.25">
      <c r="A68" s="7"/>
      <c r="B68" s="7"/>
    </row>
    <row r="69" spans="1:2" x14ac:dyDescent="0.25">
      <c r="A69" s="7"/>
      <c r="B69" s="7"/>
    </row>
    <row r="70" spans="1:2" x14ac:dyDescent="0.25">
      <c r="A70" s="7"/>
      <c r="B70" s="7"/>
    </row>
    <row r="71" spans="1:2" x14ac:dyDescent="0.25">
      <c r="A71" s="7"/>
      <c r="B71" s="7"/>
    </row>
    <row r="72" spans="1:2" x14ac:dyDescent="0.25">
      <c r="A72" s="7"/>
      <c r="B72" s="7"/>
    </row>
    <row r="73" spans="1:2" x14ac:dyDescent="0.25">
      <c r="A73" s="7"/>
      <c r="B73" s="7"/>
    </row>
    <row r="74" spans="1:2" x14ac:dyDescent="0.25">
      <c r="A74" s="7"/>
      <c r="B74" s="7"/>
    </row>
    <row r="75" spans="1:2" x14ac:dyDescent="0.25">
      <c r="A75" s="7"/>
      <c r="B75" s="7"/>
    </row>
    <row r="76" spans="1:2" x14ac:dyDescent="0.25">
      <c r="A76" s="7"/>
      <c r="B76" s="7"/>
    </row>
    <row r="77" spans="1:2" x14ac:dyDescent="0.25">
      <c r="A77" s="7"/>
      <c r="B77" s="7"/>
    </row>
    <row r="78" spans="1:2" x14ac:dyDescent="0.25">
      <c r="A78" s="7"/>
      <c r="B78" s="7"/>
    </row>
    <row r="79" spans="1:2" x14ac:dyDescent="0.25">
      <c r="A79" s="7"/>
      <c r="B79" s="7"/>
    </row>
    <row r="80" spans="1:2" x14ac:dyDescent="0.25">
      <c r="A80" s="7"/>
      <c r="B80" s="7"/>
    </row>
    <row r="81" spans="1:2" x14ac:dyDescent="0.25">
      <c r="A81" s="7"/>
      <c r="B81" s="7"/>
    </row>
    <row r="82" spans="1:2" x14ac:dyDescent="0.25">
      <c r="A82" s="7"/>
      <c r="B82" s="7"/>
    </row>
    <row r="83" spans="1:2" x14ac:dyDescent="0.25">
      <c r="A83" s="7"/>
      <c r="B83" s="7"/>
    </row>
    <row r="84" spans="1:2" x14ac:dyDescent="0.25">
      <c r="A84" s="7"/>
      <c r="B84" s="7"/>
    </row>
    <row r="85" spans="1:2" x14ac:dyDescent="0.25">
      <c r="A85" s="7"/>
      <c r="B85" s="7"/>
    </row>
    <row r="86" spans="1:2" x14ac:dyDescent="0.25">
      <c r="A86" s="7"/>
      <c r="B86" s="7"/>
    </row>
    <row r="87" spans="1:2" x14ac:dyDescent="0.25">
      <c r="A87" s="7"/>
      <c r="B87" s="7"/>
    </row>
    <row r="88" spans="1:2" x14ac:dyDescent="0.25">
      <c r="A88" s="7"/>
      <c r="B88" s="7"/>
    </row>
    <row r="89" spans="1:2" x14ac:dyDescent="0.25">
      <c r="A89" s="7"/>
      <c r="B89" s="7"/>
    </row>
    <row r="90" spans="1:2" x14ac:dyDescent="0.25">
      <c r="A90" s="7"/>
      <c r="B90" s="7"/>
    </row>
    <row r="91" spans="1:2" x14ac:dyDescent="0.25">
      <c r="A91" s="7"/>
      <c r="B91" s="7"/>
    </row>
    <row r="92" spans="1:2" x14ac:dyDescent="0.25">
      <c r="A92" s="7"/>
      <c r="B92" s="7"/>
    </row>
    <row r="93" spans="1:2" x14ac:dyDescent="0.25">
      <c r="A93" s="7"/>
      <c r="B93" s="7"/>
    </row>
    <row r="94" spans="1:2" x14ac:dyDescent="0.25">
      <c r="A94" s="7"/>
      <c r="B94" s="7"/>
    </row>
    <row r="95" spans="1:2" x14ac:dyDescent="0.25">
      <c r="A95" s="7"/>
      <c r="B95" s="7"/>
    </row>
    <row r="96" spans="1:2" x14ac:dyDescent="0.25">
      <c r="A96" s="7"/>
      <c r="B96" s="7"/>
    </row>
    <row r="97" spans="1:2" x14ac:dyDescent="0.25">
      <c r="A97" s="7"/>
      <c r="B97" s="7"/>
    </row>
    <row r="98" spans="1:2" x14ac:dyDescent="0.25">
      <c r="A98" s="7"/>
      <c r="B98" s="7"/>
    </row>
    <row r="99" spans="1:2" x14ac:dyDescent="0.25">
      <c r="A99" s="7"/>
      <c r="B99" s="7"/>
    </row>
    <row r="100" spans="1:2" x14ac:dyDescent="0.25">
      <c r="A100" s="7"/>
      <c r="B100" s="7"/>
    </row>
    <row r="101" spans="1:2" x14ac:dyDescent="0.25">
      <c r="A101" s="7"/>
      <c r="B101" s="7"/>
    </row>
    <row r="102" spans="1:2" x14ac:dyDescent="0.25">
      <c r="A102" s="7"/>
      <c r="B102" s="7"/>
    </row>
    <row r="103" spans="1:2" x14ac:dyDescent="0.25">
      <c r="A103" s="7"/>
      <c r="B103" s="7"/>
    </row>
    <row r="104" spans="1:2" x14ac:dyDescent="0.25">
      <c r="A104" s="7"/>
      <c r="B104" s="7"/>
    </row>
    <row r="105" spans="1:2" x14ac:dyDescent="0.25">
      <c r="A105" s="7"/>
      <c r="B105" s="7"/>
    </row>
    <row r="106" spans="1:2" x14ac:dyDescent="0.25">
      <c r="A106" s="7"/>
      <c r="B106" s="7"/>
    </row>
    <row r="107" spans="1:2" x14ac:dyDescent="0.25">
      <c r="A107" s="7"/>
      <c r="B107" s="7"/>
    </row>
    <row r="108" spans="1:2" x14ac:dyDescent="0.25">
      <c r="A108" s="7"/>
      <c r="B108" s="7"/>
    </row>
    <row r="109" spans="1:2" x14ac:dyDescent="0.25">
      <c r="A109" s="7"/>
      <c r="B109" s="7"/>
    </row>
    <row r="110" spans="1:2" x14ac:dyDescent="0.25">
      <c r="A110" s="7"/>
      <c r="B110" s="7"/>
    </row>
    <row r="111" spans="1:2" x14ac:dyDescent="0.25">
      <c r="A111" s="7"/>
      <c r="B111" s="7"/>
    </row>
    <row r="112" spans="1:2" x14ac:dyDescent="0.25">
      <c r="A112" s="7"/>
      <c r="B112" s="7"/>
    </row>
    <row r="113" spans="1:2" x14ac:dyDescent="0.25">
      <c r="A113" s="7"/>
      <c r="B113" s="7"/>
    </row>
    <row r="114" spans="1:2" x14ac:dyDescent="0.25">
      <c r="A114" s="7"/>
      <c r="B114" s="7"/>
    </row>
    <row r="115" spans="1:2" x14ac:dyDescent="0.25">
      <c r="A115" s="7"/>
      <c r="B115" s="7"/>
    </row>
    <row r="116" spans="1:2" x14ac:dyDescent="0.25">
      <c r="A116" s="7"/>
      <c r="B116" s="7"/>
    </row>
    <row r="117" spans="1:2" x14ac:dyDescent="0.25">
      <c r="A117" s="7"/>
      <c r="B117" s="7"/>
    </row>
    <row r="118" spans="1:2" x14ac:dyDescent="0.25">
      <c r="A118" s="7"/>
      <c r="B118" s="7"/>
    </row>
  </sheetData>
  <mergeCells count="1">
    <mergeCell ref="F2:J2"/>
  </mergeCells>
  <conditionalFormatting sqref="G4">
    <cfRule type="cellIs" dxfId="11" priority="3" operator="notEqual">
      <formula>H4</formula>
    </cfRule>
    <cfRule type="cellIs" dxfId="10" priority="4" operator="equal">
      <formula>H4</formula>
    </cfRule>
  </conditionalFormatting>
  <conditionalFormatting sqref="G5:G32">
    <cfRule type="cellIs" dxfId="9" priority="1" operator="notEqual">
      <formula>H5</formula>
    </cfRule>
    <cfRule type="cellIs" dxfId="8" priority="2" operator="equal">
      <formula>H5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workbookViewId="0">
      <selection pane="topLeft" sqref="A1:B118"/>
    </sheetView>
  </sheetViews>
  <sheetFormatPr baseColWidth="8" defaultRowHeight="15"/>
  <cols>
    <col min="1" max="1" width="38.28515625" bestFit="1" customWidth="1"/>
    <col min="2" max="2" width="11" bestFit="1" customWidth="1"/>
    <col min="6" max="6" width="5.7109375" bestFit="1" customWidth="1"/>
    <col min="7" max="7" width="12" bestFit="1" customWidth="1"/>
    <col min="8" max="8" width="7.5703125" hidden="1" customWidth="1"/>
    <col min="9" max="9" width="12" bestFit="1" customWidth="1"/>
    <col min="10" max="10" width="19.28515625" bestFit="1" customWidth="1"/>
  </cols>
  <sheetData>
    <row r="1" spans="1:10" x14ac:dyDescent="0.25">
      <c r="A1" s="7"/>
      <c r="B1" s="7"/>
    </row>
    <row r="2" spans="1:10" x14ac:dyDescent="0.25">
      <c r="A2" s="7"/>
      <c r="B2" s="7"/>
      <c r="F2" s="35" t="s">
        <v>8</v>
      </c>
      <c r="G2" s="35"/>
      <c r="H2" s="35"/>
      <c r="I2" s="35"/>
      <c r="J2" s="35"/>
    </row>
    <row r="3" spans="1:10" x14ac:dyDescent="0.25">
      <c r="A3" s="7"/>
      <c r="B3" s="7"/>
      <c r="F3" s="8" t="s">
        <v>4</v>
      </c>
      <c r="G3" s="8" t="s">
        <v>5</v>
      </c>
      <c r="H3" s="8"/>
      <c r="I3" s="8" t="s">
        <v>6</v>
      </c>
      <c r="J3" s="8" t="s">
        <v>7</v>
      </c>
    </row>
    <row r="4" spans="1:10" x14ac:dyDescent="0.25">
      <c r="A4" s="7"/>
      <c r="B4" s="7"/>
      <c r="F4" s="8">
        <v>1</v>
      </c>
      <c r="G4" s="8" t="s">
        <f>A5</f>
      </c>
      <c r="H4" s="9">
        <v>0</v>
      </c>
      <c r="I4" s="9">
        <v>0</v>
      </c>
      <c r="J4" s="10" t="s">
        <f>B5</f>
      </c>
    </row>
    <row r="5" spans="1:10" x14ac:dyDescent="0.25">
      <c r="A5" s="7"/>
      <c r="B5" s="7"/>
      <c r="F5" s="8">
        <v>2</v>
      </c>
      <c r="G5" s="8" t="s">
        <f>A49</f>
      </c>
      <c r="H5" s="9">
        <v>0.00381</v>
      </c>
      <c r="I5" s="9">
        <v>0.00609005</v>
      </c>
      <c r="J5" s="10" t="s">
        <f>B49</f>
      </c>
    </row>
    <row r="6" spans="1:10" x14ac:dyDescent="0.25">
      <c r="A6" s="7"/>
      <c r="B6" s="7"/>
      <c r="F6" s="8">
        <v>3</v>
      </c>
      <c r="G6" s="8" t="s">
        <f>A93</f>
      </c>
      <c r="H6" s="9">
        <v>0.00762</v>
      </c>
      <c r="I6" s="9">
        <v>0.00939261</v>
      </c>
      <c r="J6" s="10" t="s">
        <f>B93</f>
      </c>
    </row>
    <row r="7" spans="1:10" x14ac:dyDescent="0.25">
      <c r="A7" s="7"/>
      <c r="B7" s="7"/>
      <c r="F7" s="8">
        <v>4</v>
      </c>
      <c r="G7" s="8" t="s">
        <f>A97</f>
      </c>
      <c r="H7" s="9">
        <v>0.0152</v>
      </c>
      <c r="I7" s="9">
        <v>0.0140132</v>
      </c>
      <c r="J7" s="10" t="s">
        <f>B97</f>
      </c>
    </row>
    <row r="8" spans="1:10" x14ac:dyDescent="0.25">
      <c r="A8" s="7"/>
      <c r="B8" s="7"/>
      <c r="F8" s="8">
        <v>5</v>
      </c>
      <c r="G8" s="8" t="s">
        <f>A101</f>
      </c>
      <c r="H8" s="9">
        <v>0.02286</v>
      </c>
      <c r="I8" s="9">
        <v>0.0171188</v>
      </c>
      <c r="J8" s="10" t="s">
        <f>B101</f>
      </c>
    </row>
    <row r="9" spans="1:10" x14ac:dyDescent="0.25">
      <c r="A9" s="7"/>
      <c r="B9" s="7"/>
      <c r="F9" s="8">
        <v>6</v>
      </c>
      <c r="G9" s="8" t="s">
        <f>A105</f>
      </c>
      <c r="H9" s="9">
        <v>0.0305</v>
      </c>
      <c r="I9" s="9">
        <v>0.0196942</v>
      </c>
      <c r="J9" s="10" t="s">
        <f>B105</f>
      </c>
    </row>
    <row r="10" spans="1:10" x14ac:dyDescent="0.25">
      <c r="A10" s="7"/>
      <c r="B10" s="7"/>
      <c r="F10" s="8">
        <v>7</v>
      </c>
      <c r="G10" s="8" t="s">
        <f>A109</f>
      </c>
      <c r="H10" s="9">
        <v>0.04572</v>
      </c>
      <c r="I10" s="9">
        <v>0.0235573</v>
      </c>
      <c r="J10" s="10" t="s">
        <f>B109</f>
      </c>
    </row>
    <row r="11" spans="1:10" x14ac:dyDescent="0.25">
      <c r="A11" s="7"/>
      <c r="B11" s="7"/>
      <c r="F11" s="8">
        <v>8</v>
      </c>
      <c r="G11" s="8" t="s">
        <f>A113</f>
      </c>
      <c r="H11" s="9">
        <v>0.061</v>
      </c>
      <c r="I11" s="9">
        <v>0.0261327</v>
      </c>
      <c r="J11" s="10" t="s">
        <f>B113</f>
      </c>
    </row>
    <row r="12" spans="1:10" x14ac:dyDescent="0.25">
      <c r="A12" s="7"/>
      <c r="B12" s="7"/>
      <c r="F12" s="8">
        <v>9</v>
      </c>
      <c r="G12" s="8" t="s">
        <f>A117</f>
      </c>
      <c r="H12" s="9">
        <v>0.09144</v>
      </c>
      <c r="I12" s="9">
        <v>0.0281778</v>
      </c>
      <c r="J12" s="10" t="s">
        <f>B117</f>
      </c>
    </row>
    <row r="13" spans="1:10" x14ac:dyDescent="0.25">
      <c r="A13" s="7"/>
      <c r="B13" s="7"/>
      <c r="F13" s="8">
        <v>10</v>
      </c>
      <c r="G13" s="8" t="s">
        <f>A9</f>
      </c>
      <c r="H13" s="9">
        <v>0.122</v>
      </c>
      <c r="I13" s="9">
        <v>0.0283293</v>
      </c>
      <c r="J13" s="10" t="s">
        <f>B9</f>
      </c>
    </row>
    <row r="14" spans="1:10" x14ac:dyDescent="0.25">
      <c r="A14" s="7"/>
      <c r="B14" s="7"/>
      <c r="F14" s="8">
        <v>11</v>
      </c>
      <c r="G14" s="8" t="s">
        <f>A13</f>
      </c>
      <c r="H14" s="9">
        <v>0.1524</v>
      </c>
      <c r="I14" s="9">
        <v>0.0267386</v>
      </c>
      <c r="J14" s="10" t="s">
        <f>B13</f>
      </c>
    </row>
    <row r="15" spans="1:10" x14ac:dyDescent="0.25">
      <c r="A15" s="7"/>
      <c r="B15" s="7"/>
      <c r="F15" s="8">
        <v>12</v>
      </c>
      <c r="G15" s="8" t="s">
        <f>A17</f>
      </c>
      <c r="H15" s="9">
        <v>0.183</v>
      </c>
      <c r="I15" s="9">
        <v>0.0237088</v>
      </c>
      <c r="J15" s="10" t="s">
        <f>B17</f>
      </c>
    </row>
    <row r="16" spans="1:10" x14ac:dyDescent="0.25">
      <c r="A16" s="7"/>
      <c r="B16" s="7"/>
      <c r="F16" s="8">
        <v>13</v>
      </c>
      <c r="G16" s="8" t="s">
        <f>A21</f>
      </c>
      <c r="H16" s="9">
        <v>0.21336</v>
      </c>
      <c r="I16" s="9">
        <v>0.0193155</v>
      </c>
      <c r="J16" s="10" t="s">
        <f>B21</f>
      </c>
    </row>
    <row r="17" spans="1:10" x14ac:dyDescent="0.25">
      <c r="A17" s="7"/>
      <c r="B17" s="7"/>
      <c r="F17" s="8">
        <v>14</v>
      </c>
      <c r="G17" s="8" t="s">
        <f>A25</f>
      </c>
      <c r="H17" s="9">
        <v>0.244</v>
      </c>
      <c r="I17" s="9">
        <v>0.0137102</v>
      </c>
      <c r="J17" s="10" t="s">
        <f>B25</f>
      </c>
    </row>
    <row r="18" spans="1:10" x14ac:dyDescent="0.25">
      <c r="A18" s="7"/>
      <c r="B18" s="7"/>
      <c r="F18" s="8">
        <v>15</v>
      </c>
      <c r="G18" s="8" t="s">
        <f>A29</f>
      </c>
      <c r="H18" s="9">
        <v>0.27432</v>
      </c>
      <c r="I18" s="9">
        <v>0.00734745</v>
      </c>
      <c r="J18" s="10" t="s">
        <f>B29</f>
      </c>
    </row>
    <row r="19" spans="1:10" x14ac:dyDescent="0.25">
      <c r="A19" s="7"/>
      <c r="B19" s="7"/>
      <c r="F19" s="8">
        <v>16</v>
      </c>
      <c r="G19" s="8" t="s">
        <f>A33</f>
      </c>
      <c r="H19" s="9">
        <v>0.27432</v>
      </c>
      <c r="I19" s="9">
        <v>-0.00121952</v>
      </c>
      <c r="J19" s="10" t="s">
        <f>B33</f>
      </c>
    </row>
    <row r="20" spans="1:10" x14ac:dyDescent="0.25">
      <c r="A20" s="7"/>
      <c r="B20" s="7"/>
      <c r="F20" s="8">
        <v>17</v>
      </c>
      <c r="G20" s="8" t="s">
        <f>A37</f>
      </c>
      <c r="H20" s="9">
        <v>0.244</v>
      </c>
      <c r="I20" s="9">
        <v>-0.00223453</v>
      </c>
      <c r="J20" s="10" t="s">
        <f>B37</f>
      </c>
    </row>
    <row r="21" spans="1:10" x14ac:dyDescent="0.25">
      <c r="A21" s="7"/>
      <c r="B21" s="7"/>
      <c r="F21" s="8">
        <v>18</v>
      </c>
      <c r="G21" s="8" t="s">
        <f>A41</f>
      </c>
      <c r="H21" s="9">
        <v>0.21336</v>
      </c>
      <c r="I21" s="9">
        <v>-0.00315107</v>
      </c>
      <c r="J21" s="10" t="s">
        <f>B41</f>
      </c>
    </row>
    <row r="22" spans="1:10" x14ac:dyDescent="0.25">
      <c r="A22" s="7"/>
      <c r="B22" s="7"/>
      <c r="F22" s="8">
        <v>19</v>
      </c>
      <c r="G22" s="8" t="s">
        <f>A45</f>
      </c>
      <c r="H22" s="9">
        <v>0.183</v>
      </c>
      <c r="I22" s="9">
        <v>-0.00421153</v>
      </c>
      <c r="J22" s="10" t="s">
        <f>B45</f>
      </c>
    </row>
    <row r="23" spans="1:10" x14ac:dyDescent="0.25">
      <c r="A23" s="7"/>
      <c r="B23" s="7"/>
      <c r="F23" s="8">
        <v>20</v>
      </c>
      <c r="G23" s="8" t="s">
        <f>A53</f>
      </c>
      <c r="H23" s="9">
        <v>0.1524</v>
      </c>
      <c r="I23" s="9">
        <v>-0.00545378</v>
      </c>
      <c r="J23" s="10" t="s">
        <f>B53</f>
      </c>
    </row>
    <row r="24" spans="1:10" x14ac:dyDescent="0.25">
      <c r="A24" s="7"/>
      <c r="B24" s="7"/>
      <c r="F24" s="8">
        <v>21</v>
      </c>
      <c r="G24" s="8" t="s">
        <f>A57</f>
      </c>
      <c r="H24" s="9">
        <v>0.122</v>
      </c>
      <c r="I24" s="9">
        <v>-0.0067036</v>
      </c>
      <c r="J24" s="10" t="s">
        <f>B57</f>
      </c>
    </row>
    <row r="25" spans="1:10" x14ac:dyDescent="0.25">
      <c r="A25" s="7"/>
      <c r="B25" s="7"/>
      <c r="F25" s="8">
        <v>22</v>
      </c>
      <c r="G25" s="8" t="s">
        <f>A61</f>
      </c>
      <c r="H25" s="9">
        <v>0.09144</v>
      </c>
      <c r="I25" s="9">
        <v>-0.00754439</v>
      </c>
      <c r="J25" s="10" t="s">
        <f>B61</f>
      </c>
    </row>
    <row r="26" spans="1:10" x14ac:dyDescent="0.25">
      <c r="A26" s="7"/>
      <c r="B26" s="7"/>
      <c r="F26" s="8">
        <v>23</v>
      </c>
      <c r="G26" s="8" t="s">
        <f>A65</f>
      </c>
      <c r="H26" s="9">
        <v>0.061</v>
      </c>
      <c r="I26" s="9">
        <v>-0.00848365</v>
      </c>
      <c r="J26" s="10" t="s">
        <f>B65</f>
      </c>
    </row>
    <row r="27" spans="1:10" x14ac:dyDescent="0.25">
      <c r="A27" s="7"/>
      <c r="B27" s="7"/>
      <c r="F27" s="8">
        <v>24</v>
      </c>
      <c r="G27" s="8" t="s">
        <f>A69</f>
      </c>
      <c r="H27" s="9">
        <v>0.04572</v>
      </c>
      <c r="I27" s="9">
        <v>-0.00871089</v>
      </c>
      <c r="J27" s="10" t="s">
        <f>B69</f>
      </c>
    </row>
    <row r="28" spans="1:10" x14ac:dyDescent="0.25">
      <c r="A28" s="7"/>
      <c r="B28" s="7"/>
      <c r="F28" s="8">
        <v>25</v>
      </c>
      <c r="G28" s="8" t="s">
        <f>A73</f>
      </c>
      <c r="H28" s="9">
        <v>0.0305</v>
      </c>
      <c r="I28" s="9">
        <v>-0.00833216</v>
      </c>
      <c r="J28" s="10" t="s">
        <f>B73</f>
      </c>
    </row>
    <row r="29" spans="1:10" x14ac:dyDescent="0.25">
      <c r="A29" s="7"/>
      <c r="B29" s="7"/>
      <c r="F29" s="8">
        <v>26</v>
      </c>
      <c r="G29" s="8" t="s">
        <f>A77</f>
      </c>
      <c r="H29" s="9">
        <v>0.02286</v>
      </c>
      <c r="I29" s="9">
        <v>-0.00795342</v>
      </c>
      <c r="J29" s="10" t="s">
        <f>B77</f>
      </c>
    </row>
    <row r="30" spans="1:10" x14ac:dyDescent="0.25">
      <c r="A30" s="7"/>
      <c r="B30" s="7"/>
      <c r="F30" s="8">
        <v>27</v>
      </c>
      <c r="G30" s="8" t="s">
        <f>A81</f>
      </c>
      <c r="H30" s="9">
        <v>0.0152</v>
      </c>
      <c r="I30" s="9">
        <v>-0.0072717</v>
      </c>
      <c r="J30" s="10" t="s">
        <f>B81</f>
      </c>
    </row>
    <row r="31" spans="1:10" x14ac:dyDescent="0.25">
      <c r="A31" s="7"/>
      <c r="B31" s="7"/>
      <c r="F31" s="8">
        <v>28</v>
      </c>
      <c r="G31" s="8" t="s">
        <f>A85</f>
      </c>
      <c r="H31" s="9">
        <v>0.00762</v>
      </c>
      <c r="I31" s="9">
        <v>-0.00596128</v>
      </c>
      <c r="J31" s="10" t="s">
        <f>B85</f>
      </c>
    </row>
    <row r="32" spans="1:10" x14ac:dyDescent="0.25">
      <c r="A32" s="7"/>
      <c r="B32" s="7"/>
      <c r="F32" s="8">
        <v>29</v>
      </c>
      <c r="G32" s="8" t="s">
        <f>A89</f>
      </c>
      <c r="H32" s="9">
        <v>0.00381</v>
      </c>
      <c r="I32" s="9">
        <v>-0.00467358</v>
      </c>
      <c r="J32" s="10" t="s">
        <f>B89</f>
      </c>
    </row>
    <row r="33" spans="1:2" x14ac:dyDescent="0.25">
      <c r="A33" s="7"/>
      <c r="B33" s="7"/>
    </row>
    <row r="34" spans="1:2" x14ac:dyDescent="0.25">
      <c r="A34" s="7"/>
      <c r="B34" s="7"/>
    </row>
    <row r="35" spans="1:2" x14ac:dyDescent="0.25">
      <c r="A35" s="7"/>
      <c r="B35" s="7"/>
    </row>
    <row r="36" spans="1:2" x14ac:dyDescent="0.25">
      <c r="A36" s="7"/>
      <c r="B36" s="7"/>
    </row>
    <row r="37" spans="1:2" x14ac:dyDescent="0.25">
      <c r="A37" s="7"/>
      <c r="B37" s="7"/>
    </row>
    <row r="38" spans="1:2" x14ac:dyDescent="0.25">
      <c r="A38" s="7"/>
      <c r="B38" s="7"/>
    </row>
    <row r="39" spans="1:2" x14ac:dyDescent="0.25">
      <c r="A39" s="7"/>
      <c r="B39" s="7"/>
    </row>
    <row r="40" spans="1:2" x14ac:dyDescent="0.25">
      <c r="A40" s="7"/>
      <c r="B40" s="7"/>
    </row>
    <row r="41" spans="1:2" x14ac:dyDescent="0.25">
      <c r="A41" s="7"/>
      <c r="B41" s="7"/>
    </row>
    <row r="42" spans="1:2" x14ac:dyDescent="0.25">
      <c r="A42" s="7"/>
      <c r="B42" s="7"/>
    </row>
    <row r="43" spans="1:2" x14ac:dyDescent="0.25">
      <c r="A43" s="7"/>
      <c r="B43" s="7"/>
    </row>
    <row r="44" spans="1:2" x14ac:dyDescent="0.25">
      <c r="A44" s="7"/>
      <c r="B44" s="7"/>
    </row>
    <row r="45" spans="1:2" x14ac:dyDescent="0.25">
      <c r="A45" s="7"/>
      <c r="B45" s="7"/>
    </row>
    <row r="46" spans="1:2" x14ac:dyDescent="0.25">
      <c r="A46" s="7"/>
      <c r="B46" s="7"/>
    </row>
    <row r="47" spans="1:2" x14ac:dyDescent="0.25">
      <c r="A47" s="7"/>
      <c r="B47" s="7"/>
    </row>
    <row r="48" spans="1:2" x14ac:dyDescent="0.25">
      <c r="A48" s="7"/>
      <c r="B48" s="7"/>
    </row>
    <row r="49" spans="1:2" x14ac:dyDescent="0.25">
      <c r="A49" s="7"/>
      <c r="B49" s="7"/>
    </row>
    <row r="50" spans="1:2" x14ac:dyDescent="0.25">
      <c r="A50" s="7"/>
      <c r="B50" s="7"/>
    </row>
    <row r="51" spans="1:2" x14ac:dyDescent="0.25">
      <c r="A51" s="7"/>
      <c r="B51" s="7"/>
    </row>
    <row r="52" spans="1:2" x14ac:dyDescent="0.25">
      <c r="A52" s="7"/>
      <c r="B52" s="7"/>
    </row>
    <row r="53" spans="1:2" x14ac:dyDescent="0.25">
      <c r="A53" s="7"/>
      <c r="B53" s="7"/>
    </row>
    <row r="54" spans="1:2" x14ac:dyDescent="0.25">
      <c r="A54" s="7"/>
      <c r="B54" s="7"/>
    </row>
    <row r="55" spans="1:2" x14ac:dyDescent="0.25">
      <c r="A55" s="7"/>
      <c r="B55" s="7"/>
    </row>
    <row r="56" spans="1:2" x14ac:dyDescent="0.25">
      <c r="A56" s="7"/>
      <c r="B56" s="7"/>
    </row>
    <row r="57" spans="1:2" x14ac:dyDescent="0.25">
      <c r="A57" s="7"/>
      <c r="B57" s="7"/>
    </row>
    <row r="58" spans="1:2" x14ac:dyDescent="0.25">
      <c r="A58" s="7"/>
      <c r="B58" s="7"/>
    </row>
    <row r="59" spans="1:2" x14ac:dyDescent="0.25">
      <c r="A59" s="7"/>
      <c r="B59" s="7"/>
    </row>
    <row r="60" spans="1:2" x14ac:dyDescent="0.25">
      <c r="A60" s="7"/>
      <c r="B60" s="7"/>
    </row>
    <row r="61" spans="1:2" x14ac:dyDescent="0.25">
      <c r="A61" s="7"/>
      <c r="B61" s="7"/>
    </row>
    <row r="62" spans="1:2" x14ac:dyDescent="0.25">
      <c r="A62" s="7"/>
      <c r="B62" s="7"/>
    </row>
    <row r="63" spans="1:2" x14ac:dyDescent="0.25">
      <c r="A63" s="7"/>
      <c r="B63" s="7"/>
    </row>
    <row r="64" spans="1:2" x14ac:dyDescent="0.25">
      <c r="A64" s="7"/>
      <c r="B64" s="7"/>
    </row>
    <row r="65" spans="1:2" x14ac:dyDescent="0.25">
      <c r="A65" s="7"/>
      <c r="B65" s="7"/>
    </row>
    <row r="66" spans="1:2" x14ac:dyDescent="0.25">
      <c r="A66" s="7"/>
      <c r="B66" s="7"/>
    </row>
    <row r="67" spans="1:2" x14ac:dyDescent="0.25">
      <c r="A67" s="7"/>
      <c r="B67" s="7"/>
    </row>
    <row r="68" spans="1:2" x14ac:dyDescent="0.25">
      <c r="A68" s="7"/>
      <c r="B68" s="7"/>
    </row>
    <row r="69" spans="1:2" x14ac:dyDescent="0.25">
      <c r="A69" s="7"/>
      <c r="B69" s="7"/>
    </row>
    <row r="70" spans="1:2" x14ac:dyDescent="0.25">
      <c r="A70" s="7"/>
      <c r="B70" s="7"/>
    </row>
    <row r="71" spans="1:2" x14ac:dyDescent="0.25">
      <c r="A71" s="7"/>
      <c r="B71" s="7"/>
    </row>
    <row r="72" spans="1:2" x14ac:dyDescent="0.25">
      <c r="A72" s="7"/>
      <c r="B72" s="7"/>
    </row>
    <row r="73" spans="1:2" x14ac:dyDescent="0.25">
      <c r="A73" s="7"/>
      <c r="B73" s="7"/>
    </row>
    <row r="74" spans="1:2" x14ac:dyDescent="0.25">
      <c r="A74" s="7"/>
      <c r="B74" s="7"/>
    </row>
    <row r="75" spans="1:2" x14ac:dyDescent="0.25">
      <c r="A75" s="7"/>
      <c r="B75" s="7"/>
    </row>
    <row r="76" spans="1:2" x14ac:dyDescent="0.25">
      <c r="A76" s="7"/>
      <c r="B76" s="7"/>
    </row>
    <row r="77" spans="1:2" x14ac:dyDescent="0.25">
      <c r="A77" s="7"/>
      <c r="B77" s="7"/>
    </row>
    <row r="78" spans="1:2" x14ac:dyDescent="0.25">
      <c r="A78" s="7"/>
      <c r="B78" s="7"/>
    </row>
    <row r="79" spans="1:2" x14ac:dyDescent="0.25">
      <c r="A79" s="7"/>
      <c r="B79" s="7"/>
    </row>
    <row r="80" spans="1:2" x14ac:dyDescent="0.25">
      <c r="A80" s="7"/>
      <c r="B80" s="7"/>
    </row>
    <row r="81" spans="1:2" x14ac:dyDescent="0.25">
      <c r="A81" s="7"/>
      <c r="B81" s="7"/>
    </row>
    <row r="82" spans="1:2" x14ac:dyDescent="0.25">
      <c r="A82" s="7"/>
      <c r="B82" s="7"/>
    </row>
    <row r="83" spans="1:2" x14ac:dyDescent="0.25">
      <c r="A83" s="7"/>
      <c r="B83" s="7"/>
    </row>
    <row r="84" spans="1:2" x14ac:dyDescent="0.25">
      <c r="A84" s="7"/>
      <c r="B84" s="7"/>
    </row>
    <row r="85" spans="1:2" x14ac:dyDescent="0.25">
      <c r="A85" s="7"/>
      <c r="B85" s="7"/>
    </row>
    <row r="86" spans="1:2" x14ac:dyDescent="0.25">
      <c r="A86" s="7"/>
      <c r="B86" s="7"/>
    </row>
    <row r="87" spans="1:2" x14ac:dyDescent="0.25">
      <c r="A87" s="7"/>
      <c r="B87" s="7"/>
    </row>
    <row r="88" spans="1:2" x14ac:dyDescent="0.25">
      <c r="A88" s="7"/>
      <c r="B88" s="7"/>
    </row>
    <row r="89" spans="1:2" x14ac:dyDescent="0.25">
      <c r="A89" s="7"/>
      <c r="B89" s="7"/>
    </row>
    <row r="90" spans="1:2" x14ac:dyDescent="0.25">
      <c r="A90" s="7"/>
      <c r="B90" s="7"/>
    </row>
    <row r="91" spans="1:2" x14ac:dyDescent="0.25">
      <c r="A91" s="7"/>
      <c r="B91" s="7"/>
    </row>
    <row r="92" spans="1:2" x14ac:dyDescent="0.25">
      <c r="A92" s="7"/>
      <c r="B92" s="7"/>
    </row>
    <row r="93" spans="1:2" x14ac:dyDescent="0.25">
      <c r="A93" s="7"/>
      <c r="B93" s="7"/>
    </row>
    <row r="94" spans="1:2" x14ac:dyDescent="0.25">
      <c r="A94" s="7"/>
      <c r="B94" s="7"/>
    </row>
    <row r="95" spans="1:2" x14ac:dyDescent="0.25">
      <c r="A95" s="7"/>
      <c r="B95" s="7"/>
    </row>
    <row r="96" spans="1:2" x14ac:dyDescent="0.25">
      <c r="A96" s="7"/>
      <c r="B96" s="7"/>
    </row>
    <row r="97" spans="1:2" x14ac:dyDescent="0.25">
      <c r="A97" s="7"/>
      <c r="B97" s="7"/>
    </row>
    <row r="98" spans="1:2" x14ac:dyDescent="0.25">
      <c r="A98" s="7"/>
      <c r="B98" s="7"/>
    </row>
    <row r="99" spans="1:2" x14ac:dyDescent="0.25">
      <c r="A99" s="7"/>
      <c r="B99" s="7"/>
    </row>
    <row r="100" spans="1:2" x14ac:dyDescent="0.25">
      <c r="A100" s="7"/>
      <c r="B100" s="7"/>
    </row>
    <row r="101" spans="1:2" x14ac:dyDescent="0.25">
      <c r="A101" s="7"/>
      <c r="B101" s="7"/>
    </row>
    <row r="102" spans="1:2" x14ac:dyDescent="0.25">
      <c r="A102" s="7"/>
      <c r="B102" s="7"/>
    </row>
    <row r="103" spans="1:2" x14ac:dyDescent="0.25">
      <c r="A103" s="7"/>
      <c r="B103" s="7"/>
    </row>
    <row r="104" spans="1:2" x14ac:dyDescent="0.25">
      <c r="A104" s="7"/>
      <c r="B104" s="7"/>
    </row>
    <row r="105" spans="1:2" x14ac:dyDescent="0.25">
      <c r="A105" s="7"/>
      <c r="B105" s="7"/>
    </row>
    <row r="106" spans="1:2" x14ac:dyDescent="0.25">
      <c r="A106" s="7"/>
      <c r="B106" s="7"/>
    </row>
    <row r="107" spans="1:2" x14ac:dyDescent="0.25">
      <c r="A107" s="7"/>
      <c r="B107" s="7"/>
    </row>
    <row r="108" spans="1:2" x14ac:dyDescent="0.25">
      <c r="A108" s="7"/>
      <c r="B108" s="7"/>
    </row>
    <row r="109" spans="1:2" x14ac:dyDescent="0.25">
      <c r="A109" s="7"/>
      <c r="B109" s="7"/>
    </row>
    <row r="110" spans="1:2" x14ac:dyDescent="0.25">
      <c r="A110" s="7"/>
      <c r="B110" s="7"/>
    </row>
    <row r="111" spans="1:2" x14ac:dyDescent="0.25">
      <c r="A111" s="7"/>
      <c r="B111" s="7"/>
    </row>
    <row r="112" spans="1:2" x14ac:dyDescent="0.25">
      <c r="A112" s="7"/>
      <c r="B112" s="7"/>
    </row>
    <row r="113" spans="1:2" x14ac:dyDescent="0.25">
      <c r="A113" s="7"/>
      <c r="B113" s="7"/>
    </row>
    <row r="114" spans="1:2" x14ac:dyDescent="0.25">
      <c r="A114" s="7"/>
      <c r="B114" s="7"/>
    </row>
    <row r="115" spans="1:2" x14ac:dyDescent="0.25">
      <c r="A115" s="7"/>
      <c r="B115" s="7"/>
    </row>
    <row r="116" spans="1:2" x14ac:dyDescent="0.25">
      <c r="A116" s="7"/>
      <c r="B116" s="7"/>
    </row>
    <row r="117" spans="1:2" x14ac:dyDescent="0.25">
      <c r="A117" s="7"/>
      <c r="B117" s="7"/>
    </row>
    <row r="118" spans="1:2" x14ac:dyDescent="0.25">
      <c r="A118" s="7"/>
      <c r="B118" s="7"/>
    </row>
  </sheetData>
  <mergeCells count="1">
    <mergeCell ref="F2:J2"/>
  </mergeCells>
  <conditionalFormatting sqref="G4">
    <cfRule type="cellIs" dxfId="7" priority="3" operator="notEqual">
      <formula>H4</formula>
    </cfRule>
    <cfRule type="cellIs" dxfId="6" priority="4" operator="equal">
      <formula>H4</formula>
    </cfRule>
  </conditionalFormatting>
  <conditionalFormatting sqref="G5:G32">
    <cfRule type="cellIs" dxfId="5" priority="1" operator="notEqual">
      <formula>H5</formula>
    </cfRule>
    <cfRule type="cellIs" dxfId="4" priority="2" operator="equal">
      <formula>H5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97" workbookViewId="0">
      <selection pane="topLeft" activeCell="G123" sqref="G123"/>
    </sheetView>
  </sheetViews>
  <sheetFormatPr baseColWidth="8" defaultRowHeight="15"/>
  <cols>
    <col min="1" max="1" width="38.28515625" bestFit="1" customWidth="1"/>
    <col min="2" max="2" width="11" bestFit="1" customWidth="1"/>
    <col min="6" max="6" width="5.7109375" bestFit="1" customWidth="1"/>
    <col min="7" max="7" width="12" bestFit="1" customWidth="1"/>
    <col min="8" max="8" width="7.5703125" hidden="1" customWidth="1"/>
    <col min="9" max="9" width="12" bestFit="1" customWidth="1"/>
    <col min="10" max="10" width="19.28515625" bestFit="1" customWidth="1"/>
  </cols>
  <sheetData>
    <row r="1" spans="1:10" x14ac:dyDescent="0.25">
      <c r="A1" s="7"/>
      <c r="B1" s="7"/>
    </row>
    <row r="2" spans="1:10" x14ac:dyDescent="0.25">
      <c r="A2" s="7"/>
      <c r="B2" s="7"/>
      <c r="F2" s="35" t="s">
        <v>8</v>
      </c>
      <c r="G2" s="35"/>
      <c r="H2" s="35"/>
      <c r="I2" s="35"/>
      <c r="J2" s="35"/>
    </row>
    <row r="3" spans="1:10" x14ac:dyDescent="0.25">
      <c r="A3" s="7"/>
      <c r="B3" s="7"/>
      <c r="F3" s="8" t="s">
        <v>4</v>
      </c>
      <c r="G3" s="8" t="s">
        <v>5</v>
      </c>
      <c r="H3" s="8"/>
      <c r="I3" s="8" t="s">
        <v>6</v>
      </c>
      <c r="J3" s="8" t="s">
        <v>7</v>
      </c>
    </row>
    <row r="4" spans="1:10" x14ac:dyDescent="0.25">
      <c r="A4" s="7"/>
      <c r="B4" s="7"/>
      <c r="F4" s="8">
        <v>1</v>
      </c>
      <c r="G4" s="8" t="s">
        <f>A5</f>
      </c>
      <c r="H4" s="9">
        <v>0</v>
      </c>
      <c r="I4" s="9">
        <v>0</v>
      </c>
      <c r="J4" s="10" t="s">
        <f>B5</f>
      </c>
    </row>
    <row r="5" spans="1:10" x14ac:dyDescent="0.25">
      <c r="A5" s="7"/>
      <c r="B5" s="7"/>
      <c r="F5" s="8">
        <v>2</v>
      </c>
      <c r="G5" s="8" t="s">
        <f>A49</f>
      </c>
      <c r="H5" s="9">
        <v>0.00381</v>
      </c>
      <c r="I5" s="9">
        <v>0.00609005</v>
      </c>
      <c r="J5" s="10" t="s">
        <f>B49</f>
      </c>
    </row>
    <row r="6" spans="1:10" x14ac:dyDescent="0.25">
      <c r="A6" s="7"/>
      <c r="B6" s="7"/>
      <c r="F6" s="8">
        <v>3</v>
      </c>
      <c r="G6" s="8" t="s">
        <f>A93</f>
      </c>
      <c r="H6" s="9">
        <v>0.00762</v>
      </c>
      <c r="I6" s="9">
        <v>0.00939261</v>
      </c>
      <c r="J6" s="10" t="s">
        <f>B93</f>
      </c>
    </row>
    <row r="7" spans="1:10" x14ac:dyDescent="0.25">
      <c r="A7" s="7"/>
      <c r="B7" s="7"/>
      <c r="F7" s="8">
        <v>4</v>
      </c>
      <c r="G7" s="8" t="s">
        <f>A97</f>
      </c>
      <c r="H7" s="9">
        <v>0.0152</v>
      </c>
      <c r="I7" s="9">
        <v>0.0140132</v>
      </c>
      <c r="J7" s="10" t="s">
        <f>B97</f>
      </c>
    </row>
    <row r="8" spans="1:10" x14ac:dyDescent="0.25">
      <c r="A8" s="7"/>
      <c r="B8" s="7"/>
      <c r="F8" s="8">
        <v>5</v>
      </c>
      <c r="G8" s="8" t="s">
        <f>A101</f>
      </c>
      <c r="H8" s="9">
        <v>0.02286</v>
      </c>
      <c r="I8" s="9">
        <v>0.0171188</v>
      </c>
      <c r="J8" s="10" t="s">
        <f>B101</f>
      </c>
    </row>
    <row r="9" spans="1:10" x14ac:dyDescent="0.25">
      <c r="A9" s="7"/>
      <c r="B9" s="7"/>
      <c r="F9" s="8">
        <v>6</v>
      </c>
      <c r="G9" s="8" t="s">
        <f>A105</f>
      </c>
      <c r="H9" s="9">
        <v>0.0305</v>
      </c>
      <c r="I9" s="9">
        <v>0.0196942</v>
      </c>
      <c r="J9" s="10" t="s">
        <f>B105</f>
      </c>
    </row>
    <row r="10" spans="1:10" x14ac:dyDescent="0.25">
      <c r="A10" s="7"/>
      <c r="B10" s="7"/>
      <c r="F10" s="8">
        <v>7</v>
      </c>
      <c r="G10" s="8" t="s">
        <f>A109</f>
      </c>
      <c r="H10" s="9">
        <v>0.04572</v>
      </c>
      <c r="I10" s="9">
        <v>0.0235573</v>
      </c>
      <c r="J10" s="10" t="s">
        <f>B109</f>
      </c>
    </row>
    <row r="11" spans="1:10" x14ac:dyDescent="0.25">
      <c r="A11" s="7"/>
      <c r="B11" s="7"/>
      <c r="F11" s="8">
        <v>8</v>
      </c>
      <c r="G11" s="8" t="s">
        <f>A113</f>
      </c>
      <c r="H11" s="9">
        <v>0.061</v>
      </c>
      <c r="I11" s="9">
        <v>0.0261327</v>
      </c>
      <c r="J11" s="10" t="s">
        <f>B113</f>
      </c>
    </row>
    <row r="12" spans="1:10" x14ac:dyDescent="0.25">
      <c r="A12" s="7"/>
      <c r="B12" s="7"/>
      <c r="F12" s="8">
        <v>9</v>
      </c>
      <c r="G12" s="8" t="s">
        <f>A117</f>
      </c>
      <c r="H12" s="9">
        <v>0.09144</v>
      </c>
      <c r="I12" s="9">
        <v>0.0281778</v>
      </c>
      <c r="J12" s="10" t="s">
        <f>B117</f>
      </c>
    </row>
    <row r="13" spans="1:10" x14ac:dyDescent="0.25">
      <c r="A13" s="7"/>
      <c r="B13" s="7"/>
      <c r="F13" s="8">
        <v>10</v>
      </c>
      <c r="G13" s="8" t="s">
        <f>A9</f>
      </c>
      <c r="H13" s="9">
        <v>0.122</v>
      </c>
      <c r="I13" s="9">
        <v>0.0283293</v>
      </c>
      <c r="J13" s="10" t="s">
        <f>B9</f>
      </c>
    </row>
    <row r="14" spans="1:10" x14ac:dyDescent="0.25">
      <c r="A14" s="7"/>
      <c r="B14" s="7"/>
      <c r="F14" s="8">
        <v>11</v>
      </c>
      <c r="G14" s="8" t="s">
        <f>A13</f>
      </c>
      <c r="H14" s="9">
        <v>0.1524</v>
      </c>
      <c r="I14" s="9">
        <v>0.0267386</v>
      </c>
      <c r="J14" s="10" t="s">
        <f>B13</f>
      </c>
    </row>
    <row r="15" spans="1:10" x14ac:dyDescent="0.25">
      <c r="A15" s="7"/>
      <c r="B15" s="7"/>
      <c r="F15" s="8">
        <v>12</v>
      </c>
      <c r="G15" s="8" t="s">
        <f>A17</f>
      </c>
      <c r="H15" s="9">
        <v>0.183</v>
      </c>
      <c r="I15" s="9">
        <v>0.0237088</v>
      </c>
      <c r="J15" s="10" t="s">
        <f>B17</f>
      </c>
    </row>
    <row r="16" spans="1:10" x14ac:dyDescent="0.25">
      <c r="A16" s="7"/>
      <c r="B16" s="7"/>
      <c r="F16" s="8">
        <v>13</v>
      </c>
      <c r="G16" s="8" t="s">
        <f>A21</f>
      </c>
      <c r="H16" s="9">
        <v>0.21336</v>
      </c>
      <c r="I16" s="9">
        <v>0.0193155</v>
      </c>
      <c r="J16" s="10" t="s">
        <f>B21</f>
      </c>
    </row>
    <row r="17" spans="1:10" x14ac:dyDescent="0.25">
      <c r="A17" s="7"/>
      <c r="B17" s="7"/>
      <c r="F17" s="8">
        <v>14</v>
      </c>
      <c r="G17" s="8" t="s">
        <f>A25</f>
      </c>
      <c r="H17" s="9">
        <v>0.244</v>
      </c>
      <c r="I17" s="9">
        <v>0.0137102</v>
      </c>
      <c r="J17" s="10" t="s">
        <f>B25</f>
      </c>
    </row>
    <row r="18" spans="1:10" x14ac:dyDescent="0.25">
      <c r="A18" s="7"/>
      <c r="B18" s="7"/>
      <c r="F18" s="8">
        <v>15</v>
      </c>
      <c r="G18" s="8" t="s">
        <f>A29</f>
      </c>
      <c r="H18" s="9">
        <v>0.27432</v>
      </c>
      <c r="I18" s="9">
        <v>0.00734745</v>
      </c>
      <c r="J18" s="10" t="s">
        <f>B29</f>
      </c>
    </row>
    <row r="19" spans="1:10" x14ac:dyDescent="0.25">
      <c r="A19" s="7"/>
      <c r="B19" s="7"/>
      <c r="F19" s="8">
        <v>16</v>
      </c>
      <c r="G19" s="8" t="s">
        <f>A33</f>
      </c>
      <c r="H19" s="9">
        <v>0.27432</v>
      </c>
      <c r="I19" s="9">
        <v>-0.00121952</v>
      </c>
      <c r="J19" s="10" t="s">
        <f>B33</f>
      </c>
    </row>
    <row r="20" spans="1:10" x14ac:dyDescent="0.25">
      <c r="A20" s="7"/>
      <c r="B20" s="7"/>
      <c r="F20" s="8">
        <v>17</v>
      </c>
      <c r="G20" s="8" t="s">
        <f>A37</f>
      </c>
      <c r="H20" s="9">
        <v>0.244</v>
      </c>
      <c r="I20" s="9">
        <v>-0.00223453</v>
      </c>
      <c r="J20" s="10" t="s">
        <f>B37</f>
      </c>
    </row>
    <row r="21" spans="1:10" x14ac:dyDescent="0.25">
      <c r="A21" s="7"/>
      <c r="B21" s="7"/>
      <c r="F21" s="8">
        <v>18</v>
      </c>
      <c r="G21" s="8" t="s">
        <f>A41</f>
      </c>
      <c r="H21" s="9">
        <v>0.21336</v>
      </c>
      <c r="I21" s="9">
        <v>-0.00315107</v>
      </c>
      <c r="J21" s="10" t="s">
        <f>B41</f>
      </c>
    </row>
    <row r="22" spans="1:10" x14ac:dyDescent="0.25">
      <c r="A22" s="7"/>
      <c r="B22" s="7"/>
      <c r="F22" s="8">
        <v>19</v>
      </c>
      <c r="G22" s="8" t="s">
        <f>A45</f>
      </c>
      <c r="H22" s="9">
        <v>0.183</v>
      </c>
      <c r="I22" s="9">
        <v>-0.00421153</v>
      </c>
      <c r="J22" s="10" t="s">
        <f>B45</f>
      </c>
    </row>
    <row r="23" spans="1:10" x14ac:dyDescent="0.25">
      <c r="A23" s="7"/>
      <c r="B23" s="7"/>
      <c r="F23" s="8">
        <v>20</v>
      </c>
      <c r="G23" s="8" t="s">
        <f>A53</f>
      </c>
      <c r="H23" s="9">
        <v>0.1524</v>
      </c>
      <c r="I23" s="9">
        <v>-0.00545378</v>
      </c>
      <c r="J23" s="10" t="s">
        <f>B53</f>
      </c>
    </row>
    <row r="24" spans="1:10" x14ac:dyDescent="0.25">
      <c r="A24" s="7"/>
      <c r="B24" s="7"/>
      <c r="F24" s="8">
        <v>21</v>
      </c>
      <c r="G24" s="8" t="s">
        <f>A57</f>
      </c>
      <c r="H24" s="9">
        <v>0.122</v>
      </c>
      <c r="I24" s="9">
        <v>-0.0067036</v>
      </c>
      <c r="J24" s="10" t="s">
        <f>B57</f>
      </c>
    </row>
    <row r="25" spans="1:10" x14ac:dyDescent="0.25">
      <c r="A25" s="7"/>
      <c r="B25" s="7"/>
      <c r="F25" s="8">
        <v>22</v>
      </c>
      <c r="G25" s="8" t="s">
        <f>A61</f>
      </c>
      <c r="H25" s="9">
        <v>0.09144</v>
      </c>
      <c r="I25" s="9">
        <v>-0.00754439</v>
      </c>
      <c r="J25" s="10" t="s">
        <f>B61</f>
      </c>
    </row>
    <row r="26" spans="1:10" x14ac:dyDescent="0.25">
      <c r="A26" s="7"/>
      <c r="B26" s="7"/>
      <c r="F26" s="8">
        <v>23</v>
      </c>
      <c r="G26" s="8" t="s">
        <f>A65</f>
      </c>
      <c r="H26" s="9">
        <v>0.061</v>
      </c>
      <c r="I26" s="9">
        <v>-0.00848365</v>
      </c>
      <c r="J26" s="10" t="s">
        <f>B65</f>
      </c>
    </row>
    <row r="27" spans="1:10" x14ac:dyDescent="0.25">
      <c r="A27" s="7"/>
      <c r="B27" s="7"/>
      <c r="F27" s="8">
        <v>24</v>
      </c>
      <c r="G27" s="8" t="s">
        <f>A69</f>
      </c>
      <c r="H27" s="9">
        <v>0.04572</v>
      </c>
      <c r="I27" s="9">
        <v>-0.00871089</v>
      </c>
      <c r="J27" s="10" t="s">
        <f>B69</f>
      </c>
    </row>
    <row r="28" spans="1:10" x14ac:dyDescent="0.25">
      <c r="A28" s="7"/>
      <c r="B28" s="7"/>
      <c r="F28" s="8">
        <v>25</v>
      </c>
      <c r="G28" s="8" t="s">
        <f>A73</f>
      </c>
      <c r="H28" s="9">
        <v>0.0305</v>
      </c>
      <c r="I28" s="9">
        <v>-0.00833216</v>
      </c>
      <c r="J28" s="10" t="s">
        <f>B73</f>
      </c>
    </row>
    <row r="29" spans="1:10" x14ac:dyDescent="0.25">
      <c r="A29" s="7"/>
      <c r="B29" s="7"/>
      <c r="F29" s="8">
        <v>26</v>
      </c>
      <c r="G29" s="8" t="s">
        <f>A77</f>
      </c>
      <c r="H29" s="9">
        <v>0.02286</v>
      </c>
      <c r="I29" s="9">
        <v>-0.00795342</v>
      </c>
      <c r="J29" s="10" t="s">
        <f>B77</f>
      </c>
    </row>
    <row r="30" spans="1:10" x14ac:dyDescent="0.25">
      <c r="A30" s="7"/>
      <c r="B30" s="7"/>
      <c r="F30" s="8">
        <v>27</v>
      </c>
      <c r="G30" s="8" t="s">
        <f>A81</f>
      </c>
      <c r="H30" s="9">
        <v>0.0152</v>
      </c>
      <c r="I30" s="9">
        <v>-0.0072717</v>
      </c>
      <c r="J30" s="10" t="s">
        <f>B81</f>
      </c>
    </row>
    <row r="31" spans="1:10" x14ac:dyDescent="0.25">
      <c r="A31" s="7"/>
      <c r="B31" s="7"/>
      <c r="F31" s="8">
        <v>28</v>
      </c>
      <c r="G31" s="8" t="s">
        <f>A85</f>
      </c>
      <c r="H31" s="9">
        <v>0.00762</v>
      </c>
      <c r="I31" s="9">
        <v>-0.00596128</v>
      </c>
      <c r="J31" s="10" t="s">
        <f>B85</f>
      </c>
    </row>
    <row r="32" spans="1:10" x14ac:dyDescent="0.25">
      <c r="A32" s="7"/>
      <c r="B32" s="7"/>
      <c r="F32" s="8">
        <v>29</v>
      </c>
      <c r="G32" s="8" t="s">
        <f>A89</f>
      </c>
      <c r="H32" s="9">
        <v>0.00381</v>
      </c>
      <c r="I32" s="9">
        <v>-0.00467358</v>
      </c>
      <c r="J32" s="10" t="s">
        <f>B89</f>
      </c>
    </row>
    <row r="33" spans="1:2" x14ac:dyDescent="0.25">
      <c r="A33" s="7"/>
      <c r="B33" s="7"/>
    </row>
    <row r="34" spans="1:2" x14ac:dyDescent="0.25">
      <c r="A34" s="7"/>
      <c r="B34" s="7"/>
    </row>
    <row r="35" spans="1:2" x14ac:dyDescent="0.25">
      <c r="A35" s="7"/>
      <c r="B35" s="7"/>
    </row>
    <row r="36" spans="1:2" x14ac:dyDescent="0.25">
      <c r="A36" s="7"/>
      <c r="B36" s="7"/>
    </row>
    <row r="37" spans="1:2" x14ac:dyDescent="0.25">
      <c r="A37" s="7"/>
      <c r="B37" s="7"/>
    </row>
    <row r="38" spans="1:2" x14ac:dyDescent="0.25">
      <c r="A38" s="7"/>
      <c r="B38" s="7"/>
    </row>
    <row r="39" spans="1:2" x14ac:dyDescent="0.25">
      <c r="A39" s="7"/>
      <c r="B39" s="7"/>
    </row>
    <row r="40" spans="1:2" x14ac:dyDescent="0.25">
      <c r="A40" s="7"/>
      <c r="B40" s="7"/>
    </row>
    <row r="41" spans="1:2" x14ac:dyDescent="0.25">
      <c r="A41" s="7"/>
      <c r="B41" s="7"/>
    </row>
    <row r="42" spans="1:2" x14ac:dyDescent="0.25">
      <c r="A42" s="7"/>
      <c r="B42" s="7"/>
    </row>
    <row r="43" spans="1:2" x14ac:dyDescent="0.25">
      <c r="A43" s="7"/>
      <c r="B43" s="7"/>
    </row>
    <row r="44" spans="1:2" x14ac:dyDescent="0.25">
      <c r="A44" s="7"/>
      <c r="B44" s="7"/>
    </row>
    <row r="45" spans="1:2" x14ac:dyDescent="0.25">
      <c r="A45" s="7"/>
      <c r="B45" s="7"/>
    </row>
    <row r="46" spans="1:2" x14ac:dyDescent="0.25">
      <c r="A46" s="7"/>
      <c r="B46" s="7"/>
    </row>
    <row r="47" spans="1:2" x14ac:dyDescent="0.25">
      <c r="A47" s="7"/>
      <c r="B47" s="7"/>
    </row>
    <row r="48" spans="1:2" x14ac:dyDescent="0.25">
      <c r="A48" s="7"/>
      <c r="B48" s="7"/>
    </row>
    <row r="49" spans="1:2" x14ac:dyDescent="0.25">
      <c r="A49" s="7"/>
      <c r="B49" s="7"/>
    </row>
    <row r="50" spans="1:2" x14ac:dyDescent="0.25">
      <c r="A50" s="7"/>
      <c r="B50" s="7"/>
    </row>
    <row r="51" spans="1:2" x14ac:dyDescent="0.25">
      <c r="A51" s="7"/>
      <c r="B51" s="7"/>
    </row>
    <row r="52" spans="1:2" x14ac:dyDescent="0.25">
      <c r="A52" s="7"/>
      <c r="B52" s="7"/>
    </row>
    <row r="53" spans="1:2" x14ac:dyDescent="0.25">
      <c r="A53" s="7"/>
      <c r="B53" s="7"/>
    </row>
    <row r="54" spans="1:2" x14ac:dyDescent="0.25">
      <c r="A54" s="7"/>
      <c r="B54" s="7"/>
    </row>
    <row r="55" spans="1:2" x14ac:dyDescent="0.25">
      <c r="A55" s="7"/>
      <c r="B55" s="7"/>
    </row>
    <row r="56" spans="1:2" x14ac:dyDescent="0.25">
      <c r="A56" s="7"/>
      <c r="B56" s="7"/>
    </row>
    <row r="57" spans="1:2" x14ac:dyDescent="0.25">
      <c r="A57" s="7"/>
      <c r="B57" s="7"/>
    </row>
    <row r="58" spans="1:2" x14ac:dyDescent="0.25">
      <c r="A58" s="7"/>
      <c r="B58" s="7"/>
    </row>
    <row r="59" spans="1:2" x14ac:dyDescent="0.25">
      <c r="A59" s="7"/>
      <c r="B59" s="7"/>
    </row>
    <row r="60" spans="1:2" x14ac:dyDescent="0.25">
      <c r="A60" s="7"/>
      <c r="B60" s="7"/>
    </row>
    <row r="61" spans="1:2" x14ac:dyDescent="0.25">
      <c r="A61" s="7"/>
      <c r="B61" s="7"/>
    </row>
    <row r="62" spans="1:2" x14ac:dyDescent="0.25">
      <c r="A62" s="7"/>
      <c r="B62" s="7"/>
    </row>
    <row r="63" spans="1:2" x14ac:dyDescent="0.25">
      <c r="A63" s="7"/>
      <c r="B63" s="7"/>
    </row>
    <row r="64" spans="1:2" x14ac:dyDescent="0.25">
      <c r="A64" s="7"/>
      <c r="B64" s="7"/>
    </row>
    <row r="65" spans="1:2" x14ac:dyDescent="0.25">
      <c r="A65" s="7"/>
      <c r="B65" s="7"/>
    </row>
    <row r="66" spans="1:2" x14ac:dyDescent="0.25">
      <c r="A66" s="7"/>
      <c r="B66" s="7"/>
    </row>
    <row r="67" spans="1:2" x14ac:dyDescent="0.25">
      <c r="A67" s="7"/>
      <c r="B67" s="7"/>
    </row>
    <row r="68" spans="1:2" x14ac:dyDescent="0.25">
      <c r="A68" s="7"/>
      <c r="B68" s="7"/>
    </row>
    <row r="69" spans="1:2" x14ac:dyDescent="0.25">
      <c r="A69" s="7"/>
      <c r="B69" s="7"/>
    </row>
    <row r="70" spans="1:2" x14ac:dyDescent="0.25">
      <c r="A70" s="7"/>
      <c r="B70" s="7"/>
    </row>
    <row r="71" spans="1:2" x14ac:dyDescent="0.25">
      <c r="A71" s="7"/>
      <c r="B71" s="7"/>
    </row>
    <row r="72" spans="1:2" x14ac:dyDescent="0.25">
      <c r="A72" s="7"/>
      <c r="B72" s="7"/>
    </row>
    <row r="73" spans="1:2" x14ac:dyDescent="0.25">
      <c r="A73" s="7"/>
      <c r="B73" s="7"/>
    </row>
    <row r="74" spans="1:2" x14ac:dyDescent="0.25">
      <c r="A74" s="7"/>
      <c r="B74" s="7"/>
    </row>
    <row r="75" spans="1:2" x14ac:dyDescent="0.25">
      <c r="A75" s="7"/>
      <c r="B75" s="7"/>
    </row>
    <row r="76" spans="1:2" x14ac:dyDescent="0.25">
      <c r="A76" s="7"/>
      <c r="B76" s="7"/>
    </row>
    <row r="77" spans="1:2" x14ac:dyDescent="0.25">
      <c r="A77" s="7"/>
      <c r="B77" s="7"/>
    </row>
    <row r="78" spans="1:2" x14ac:dyDescent="0.25">
      <c r="A78" s="7"/>
      <c r="B78" s="7"/>
    </row>
    <row r="79" spans="1:2" x14ac:dyDescent="0.25">
      <c r="A79" s="7"/>
      <c r="B79" s="7"/>
    </row>
    <row r="80" spans="1:2" x14ac:dyDescent="0.25">
      <c r="A80" s="7"/>
      <c r="B80" s="7"/>
    </row>
    <row r="81" spans="1:2" x14ac:dyDescent="0.25">
      <c r="A81" s="7"/>
      <c r="B81" s="7"/>
    </row>
    <row r="82" spans="1:2" x14ac:dyDescent="0.25">
      <c r="A82" s="7"/>
      <c r="B82" s="7"/>
    </row>
    <row r="83" spans="1:2" x14ac:dyDescent="0.25">
      <c r="A83" s="7"/>
      <c r="B83" s="7"/>
    </row>
    <row r="84" spans="1:2" x14ac:dyDescent="0.25">
      <c r="A84" s="7"/>
      <c r="B84" s="7"/>
    </row>
    <row r="85" spans="1:2" x14ac:dyDescent="0.25">
      <c r="A85" s="7"/>
      <c r="B85" s="7"/>
    </row>
    <row r="86" spans="1:2" x14ac:dyDescent="0.25">
      <c r="A86" s="7"/>
      <c r="B86" s="7"/>
    </row>
    <row r="87" spans="1:2" x14ac:dyDescent="0.25">
      <c r="A87" s="7"/>
      <c r="B87" s="7"/>
    </row>
    <row r="88" spans="1:2" x14ac:dyDescent="0.25">
      <c r="A88" s="7"/>
      <c r="B88" s="7"/>
    </row>
    <row r="89" spans="1:2" x14ac:dyDescent="0.25">
      <c r="A89" s="7"/>
      <c r="B89" s="7"/>
    </row>
    <row r="90" spans="1:2" x14ac:dyDescent="0.25">
      <c r="A90" s="7"/>
      <c r="B90" s="7"/>
    </row>
    <row r="91" spans="1:2" x14ac:dyDescent="0.25">
      <c r="A91" s="7"/>
      <c r="B91" s="7"/>
    </row>
    <row r="92" spans="1:2" x14ac:dyDescent="0.25">
      <c r="A92" s="7"/>
      <c r="B92" s="7"/>
    </row>
    <row r="93" spans="1:2" x14ac:dyDescent="0.25">
      <c r="A93" s="7"/>
      <c r="B93" s="7"/>
    </row>
    <row r="94" spans="1:2" x14ac:dyDescent="0.25">
      <c r="A94" s="7"/>
      <c r="B94" s="7"/>
    </row>
    <row r="95" spans="1:2" x14ac:dyDescent="0.25">
      <c r="A95" s="7"/>
      <c r="B95" s="7"/>
    </row>
    <row r="96" spans="1:2" x14ac:dyDescent="0.25">
      <c r="A96" s="7"/>
      <c r="B96" s="7"/>
    </row>
    <row r="97" spans="1:2" x14ac:dyDescent="0.25">
      <c r="A97" s="7"/>
      <c r="B97" s="7"/>
    </row>
    <row r="98" spans="1:2" x14ac:dyDescent="0.25">
      <c r="A98" s="7"/>
      <c r="B98" s="7"/>
    </row>
    <row r="99" spans="1:2" x14ac:dyDescent="0.25">
      <c r="A99" s="7"/>
      <c r="B99" s="7"/>
    </row>
    <row r="100" spans="1:2" x14ac:dyDescent="0.25">
      <c r="A100" s="7"/>
      <c r="B100" s="7"/>
    </row>
    <row r="101" spans="1:2" x14ac:dyDescent="0.25">
      <c r="A101" s="7"/>
      <c r="B101" s="7"/>
    </row>
    <row r="102" spans="1:2" x14ac:dyDescent="0.25">
      <c r="A102" s="7"/>
      <c r="B102" s="7"/>
    </row>
    <row r="103" spans="1:2" x14ac:dyDescent="0.25">
      <c r="A103" s="7"/>
      <c r="B103" s="7"/>
    </row>
    <row r="104" spans="1:2" x14ac:dyDescent="0.25">
      <c r="A104" s="7"/>
      <c r="B104" s="7"/>
    </row>
    <row r="105" spans="1:2" x14ac:dyDescent="0.25">
      <c r="A105" s="7"/>
      <c r="B105" s="7"/>
    </row>
    <row r="106" spans="1:2" x14ac:dyDescent="0.25">
      <c r="A106" s="7"/>
      <c r="B106" s="7"/>
    </row>
    <row r="107" spans="1:2" x14ac:dyDescent="0.25">
      <c r="A107" s="7"/>
      <c r="B107" s="7"/>
    </row>
    <row r="108" spans="1:2" x14ac:dyDescent="0.25">
      <c r="A108" s="7"/>
      <c r="B108" s="7"/>
    </row>
    <row r="109" spans="1:2" x14ac:dyDescent="0.25">
      <c r="A109" s="7"/>
      <c r="B109" s="7"/>
    </row>
    <row r="110" spans="1:2" x14ac:dyDescent="0.25">
      <c r="A110" s="7"/>
      <c r="B110" s="7"/>
    </row>
    <row r="111" spans="1:2" x14ac:dyDescent="0.25">
      <c r="A111" s="7"/>
      <c r="B111" s="7"/>
    </row>
    <row r="112" spans="1:2" x14ac:dyDescent="0.25">
      <c r="A112" s="7"/>
      <c r="B112" s="7"/>
    </row>
    <row r="113" spans="1:2" x14ac:dyDescent="0.25">
      <c r="A113" s="7"/>
      <c r="B113" s="7"/>
    </row>
    <row r="114" spans="1:2" x14ac:dyDescent="0.25">
      <c r="A114" s="7"/>
      <c r="B114" s="7"/>
    </row>
    <row r="115" spans="1:2" x14ac:dyDescent="0.25">
      <c r="A115" s="7"/>
      <c r="B115" s="7"/>
    </row>
    <row r="116" spans="1:2" x14ac:dyDescent="0.25">
      <c r="A116" s="7"/>
      <c r="B116" s="7"/>
    </row>
    <row r="117" spans="1:2" x14ac:dyDescent="0.25">
      <c r="A117" s="7"/>
      <c r="B117" s="7"/>
    </row>
    <row r="118" spans="1:2" x14ac:dyDescent="0.25">
      <c r="A118" s="7"/>
      <c r="B118" s="7"/>
    </row>
  </sheetData>
  <mergeCells count="1">
    <mergeCell ref="F2:J2"/>
  </mergeCells>
  <conditionalFormatting sqref="G4">
    <cfRule type="cellIs" dxfId="3" priority="3" operator="notEqual">
      <formula>H4</formula>
    </cfRule>
    <cfRule type="cellIs" dxfId="2" priority="4" operator="equal">
      <formula>H4</formula>
    </cfRule>
  </conditionalFormatting>
  <conditionalFormatting sqref="G5:G32">
    <cfRule type="cellIs" dxfId="1" priority="1" operator="notEqual">
      <formula>H5</formula>
    </cfRule>
    <cfRule type="cellIs" dxfId="0" priority="2" operator="equal">
      <formula>H5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Nomenclature</vt:lpstr>
      <vt:lpstr>Equations</vt:lpstr>
      <vt:lpstr>V&amp;V Pressure</vt:lpstr>
      <vt:lpstr>Verification Lift Coef</vt:lpstr>
      <vt:lpstr>Input Fine Grid Press Coeff</vt:lpstr>
      <vt:lpstr>Input Medium Grid Press Coeff</vt:lpstr>
      <vt:lpstr>Input Coarse Grid Press Coeff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2017-08-04T05:34:22Z</dcterms:modified>
</cp:coreProperties>
</file>