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ng" ContentType="image/png"/>
  <Default Extension="jpg" ContentType="image/jpeg"/>
  <Default Extension="jpeg" ContentType="image/jpeg"/>
  <Default Extension="tiff" ContentType="image/tiff"/>
  <Default Extension="gif" ContentType="image/gif"/>
  <Default Extension="wmf" ContentType="image/x-wmf"/>
  <Default Extension="emf" ContentType="image/x-emf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 filterPrivacy="1"/>
  <bookViews>
    <workbookView activeTab="2" windowHeight="7905" windowWidth="10080" xWindow="180" yWindow="270"/>
  </bookViews>
  <sheets>
    <sheet name="Nomenclature" sheetId="13" r:id="rId1"/>
    <sheet name="Equations" sheetId="18" r:id="rId2"/>
    <sheet name="V&amp;V Velocity" sheetId="21" r:id="rId3"/>
    <sheet name="Verification Friction" sheetId="17" r:id="rId4"/>
  </sheets>
  <calcPr calcId="162913"/>
</workbook>
</file>

<file path=xl/sharedStrings.xml><?xml version="1.0" encoding="utf-8"?>
<sst xmlns="http://schemas.openxmlformats.org/spreadsheetml/2006/main" count="105" uniqueCount="36">
  <si>
    <t>Pg</t>
  </si>
  <si>
    <t>y (m)</t>
  </si>
  <si>
    <t>Rg</t>
  </si>
  <si>
    <t>rg</t>
  </si>
  <si>
    <t>Pgest</t>
  </si>
  <si>
    <t>A</t>
  </si>
  <si>
    <t>Insert friction values into the yellow regions</t>
  </si>
  <si>
    <t>Grids 2,3,4</t>
  </si>
  <si>
    <t>Grids 6,7,8</t>
  </si>
  <si>
    <t>Grids 0,2,4</t>
  </si>
  <si>
    <t>Grids 4,6,8</t>
  </si>
  <si>
    <t>Grid</t>
  </si>
  <si>
    <t>c</t>
  </si>
  <si>
    <t xml:space="preserve">c=8*τ/(r*U^2). </t>
  </si>
  <si>
    <t>Wall Shear
Stress</t>
  </si>
  <si>
    <t>Grid 4</t>
  </si>
  <si>
    <t>Grid 3</t>
  </si>
  <si>
    <t>Grid 2</t>
  </si>
  <si>
    <t>Convergence</t>
  </si>
  <si>
    <t>Insert results from velocity values from your simulation into the yellow region</t>
  </si>
  <si>
    <t>P</t>
  </si>
  <si>
    <t>+Ug</t>
  </si>
  <si>
    <t>-Ug</t>
  </si>
  <si>
    <t>E</t>
  </si>
  <si>
    <t>δ</t>
  </si>
  <si>
    <r>
      <rPr>
        <rFont val="Calibri"/>
        <family val="2"/>
        <b/>
        <color rgb="FFFFFFFF"/>
        <sz val="11"/>
      </rPr>
      <t>ε</t>
    </r>
    <r>
      <rPr>
        <rFont val="Calibri"/>
        <family val="2"/>
        <b/>
        <color rgb="FFFFFFFF"/>
        <sz val="11"/>
        <scheme val="minor"/>
      </rPr>
      <t>21</t>
    </r>
  </si>
  <si>
    <r>
      <rPr>
        <rFont val="Calibri"/>
        <family val="2"/>
        <b/>
        <color rgb="FFFFFFFF"/>
        <sz val="11"/>
      </rPr>
      <t>ε</t>
    </r>
    <r>
      <rPr>
        <rFont val="Calibri"/>
        <family val="2"/>
        <b/>
        <color rgb="FFFFFFFF"/>
        <sz val="11"/>
        <scheme val="minor"/>
      </rPr>
      <t>32</t>
    </r>
  </si>
  <si>
    <t>Sg1 (FINE)</t>
  </si>
  <si>
    <t>Sg2 (MEDIUM)</t>
  </si>
  <si>
    <t>Sg3 (COURSE)</t>
  </si>
  <si>
    <t>Monotonic convergence: 0&lt;Rg&lt;1</t>
  </si>
  <si>
    <t>Oscillatory Convergence: -1&lt;Rg&lt;0</t>
  </si>
  <si>
    <t>Oscillatory divergence: Rg&lt;-1</t>
  </si>
  <si>
    <t>Monotonic divergence: Rg&gt;1</t>
  </si>
  <si>
    <t>Note: See nomenclature and equations tabs for nomenclature and equations used in this excel sheet</t>
  </si>
  <si>
    <t>Validation</t>
  </si>
  <si>
    <t>Monotonic Convergence</t>
  </si>
  <si>
    <t>Oscillatory Convergence</t>
  </si>
  <si>
    <t>Oscillatory Divergence</t>
  </si>
  <si>
    <t>Monotonic Divergence</t>
  </si>
  <si>
    <t>Validated</t>
  </si>
  <si>
    <t>Not Validated</t>
  </si>
  <si>
    <t>Monotonic Convergence</t>
  </si>
  <si>
    <t>Oscillatory Convergence</t>
  </si>
  <si>
    <t>Oscillatory Divergence</t>
  </si>
  <si>
    <t>Monotonic Divergence</t>
  </si>
  <si>
    <t>Validated</t>
  </si>
  <si>
    <t>Not Validated</t>
  </si>
  <si>
    <t>Monotonic Convergence</t>
  </si>
  <si>
    <t>Oscillatory Convergence</t>
  </si>
  <si>
    <t>Oscillatory Divergence</t>
  </si>
  <si>
    <t>Monotonic Divergence</t>
  </si>
  <si>
    <t>Validated</t>
  </si>
  <si>
    <t>Not Validated</t>
  </si>
  <si>
    <t>Monotonic Convergence</t>
  </si>
  <si>
    <t>Oscillatory Convergence</t>
  </si>
  <si>
    <t>Oscillatory Divergence</t>
  </si>
  <si>
    <t>Monotonic Divergence</t>
  </si>
  <si>
    <t>Validated</t>
  </si>
  <si>
    <t>Not Validated</t>
  </si>
  <si>
    <t>Monotonic Convergence</t>
  </si>
  <si>
    <t>Oscillatory Convergence</t>
  </si>
  <si>
    <t>Oscillatory Divergence</t>
  </si>
  <si>
    <t>Monotonic Divergence</t>
  </si>
  <si>
    <t>Monotonic Convergence</t>
  </si>
  <si>
    <t>Oscillatory Convergence</t>
  </si>
  <si>
    <t>Oscillatory Divergence</t>
  </si>
  <si>
    <t>Monotonic Divergence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</si>
</sst>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count="2" mc:Ignorable="x14ac x16r2">
  <numFmts count="10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0.000E+00"/>
    <numFmt numFmtId="165" formatCode="0.000000"/>
  </numFmts>
  <fonts count="8">
    <font>
      <name val="Calibri"/>
      <family val="2"/>
      <color rgb="FF000000"/>
      <sz val="11"/>
      <scheme val="minor"/>
    </font>
    <font>
      <name val="Calibri"/>
      <family val="2"/>
      <color rgb="FF000000"/>
      <sz val="11"/>
      <scheme val="minor"/>
    </font>
    <font>
      <name val="Calibri"/>
      <family val="2"/>
      <b/>
      <color rgb="FF000000"/>
      <sz val="11"/>
      <scheme val="minor"/>
    </font>
    <font>
      <name val="Calibri"/>
      <family val="2"/>
      <b/>
      <color rgb="FF1F497D"/>
      <sz val="11"/>
      <scheme val="minor"/>
    </font>
    <font>
      <name val="Calibri"/>
      <family val="2"/>
      <b/>
      <color rgb="FFFFFFFF"/>
      <sz val="11"/>
      <scheme val="minor"/>
    </font>
    <font>
      <name val="Calibri"/>
      <family val="2"/>
      <color rgb="FFFFFFFF"/>
      <sz val="11"/>
      <scheme val="minor"/>
    </font>
    <font>
      <name val="Calibri"/>
      <family val="2"/>
      <b/>
      <color rgb="FF000000"/>
      <sz val="12"/>
      <scheme val="minor"/>
    </font>
    <font>
      <name val="Calibri"/>
      <family val="2"/>
      <b/>
      <color rgb="FFFFFFFF"/>
      <sz val="1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4F81BD"/>
      </patternFill>
    </fill>
    <fill>
      <patternFill patternType="solid">
        <fgColor rgb="FFFDE9D9"/>
        <bgColor indexed="65"/>
      </patternFill>
    </fill>
    <fill>
      <patternFill patternType="solid">
        <fgColor rgb="FFFBD4B4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/>
      <right style="thin"/>
      <top style="thin"/>
      <bottom style="thin"/>
      <diagonal style="none">
        <color rgb="FF000000"/>
      </diagonal>
    </border>
    <border>
      <left style="thin"/>
      <right style="thin"/>
      <top style="thin"/>
      <bottom style="none">
        <color rgb="FF000000"/>
      </bottom>
      <diagonal style="none">
        <color rgb="FF000000"/>
      </diagonal>
    </border>
  </borders>
  <cellStyleXfs count="5">
    <xf numFmtId="0" fontId="0" fillId="0" borderId="0" xfId="0"/>
    <xf numFmtId="0" fontId="3" fillId="0" borderId="0" xfId="0" applyFont="1"/>
    <xf numFmtId="0" fontId="5" fillId="3" borderId="0" xfId="0" applyFont="1" applyFill="1"/>
    <xf numFmtId="0" fontId="1" fillId="4" borderId="0" xfId="0" applyFont="1" applyFill="1"/>
    <xf numFmtId="0" fontId="1" fillId="5" borderId="0" xfId="0" applyFont="1" applyFill="1"/>
  </cellStyleXfs>
  <cellXfs count="40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16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/>
    <xf numFmtId="16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9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5">
    <cellStyle name="20% - Accent6" xfId="3" builtinId="50"/>
    <cellStyle name="40% - Accent6" xfId="4" builtinId="51"/>
    <cellStyle name="Accent1" xfId="2" builtinId="29"/>
    <cellStyle name="Heading 4" xfId="1" builtinId="19"/>
    <cellStyle name="Normal" xfId="0" builtinId="0"/>
  </cellStyles>
  <dxfs count="16"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colors>
    <mruColors>
      <color rgb="FFC18E31"/>
      <color rgb="FFDA26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worksheet" Target="worksheets/sheet2.xml" TargetMode="Internal"/><Relationship Id="rId3" Type="http://schemas.openxmlformats.org/officeDocument/2006/relationships/worksheet" Target="worksheets/sheet3.xml" TargetMode="Internal"/><Relationship Id="rId4" Type="http://schemas.openxmlformats.org/officeDocument/2006/relationships/worksheet" Target="worksheets/sheet4.xml" TargetMode="Internal"/><Relationship Id="rId5" Type="http://schemas.openxmlformats.org/officeDocument/2006/relationships/theme" Target="theme/theme1.xml" TargetMode="Internal"/><Relationship Id="rId6" Type="http://schemas.openxmlformats.org/officeDocument/2006/relationships/styles" Target="styles.xml" TargetMode="Internal"/><Relationship Id="rId7" Type="http://schemas.openxmlformats.org/officeDocument/2006/relationships/sharedStrings" Target="sharedStrings.xml" TargetMode="Internal"/><Relationship Id="rId8" Type="http://schemas.openxmlformats.org/officeDocument/2006/relationships/calcChain" Target="calcChain.xml" TargetMode="Internal"/></Relationships>
</file>

<file path=xl/charts/chart1.xml><?xml version="1.0" encoding="utf-8"?>
<c:chartSpace xmlns:a="http://schemas.openxmlformats.org/drawingml/2006/main" xmlns:c="http://schemas.openxmlformats.org/drawingml/2006/chart" xmlns:c16r2="http://schemas.microsoft.com/office/drawing/2015/06/chart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Axial Velocity Profile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203877883090375"/>
          <c:y val="0.10883296786506451"/>
          <c:w val="0.7168938747073913"/>
          <c:h val="0.77152479797415108"/>
        </c:manualLayout>
      </c:layout>
      <c:scatterChart>
        <c:scatterStyle val="smoothMarker"/>
        <c:varyColors val="0"/>
        <c:ser>
          <c:idx val="0"/>
          <c:order val="0"/>
          <c:tx>
            <c:v>FINE</c:v>
          </c:tx>
          <c:xVal>
            <c:numRef>
              <c:f>'V&amp;V Velocity'!$B$14:$B$23</c:f>
              <c:numCache>
                <c:formatCode>General</c:formatCode>
                <c:ptCount val="1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2.1000000000000001E-2</c:v>
                </c:pt>
                <c:pt idx="6">
                  <c:v>2.1999999999999999E-2</c:v>
                </c:pt>
                <c:pt idx="7">
                  <c:v>2.3E-2</c:v>
                </c:pt>
                <c:pt idx="8">
                  <c:v>2.4E-2</c:v>
                </c:pt>
                <c:pt idx="9">
                  <c:v>2.5000000000000001E-2</c:v>
                </c:pt>
              </c:numCache>
            </c:numRef>
          </c:xVal>
          <c:yVal>
            <c:numRef>
              <c:f>'V&amp;V Velocity'!$C$14:$C$23</c:f>
              <c:numCache>
                <c:formatCode>0.000000</c:formatCode>
                <c:ptCount val="1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C8D-453C-AD17-1009A4EED71A}"/>
            </c:ext>
          </c:extLst>
        </c:ser>
        <c:ser>
          <c:idx val="1"/>
          <c:order val="1"/>
          <c:tx>
            <c:v>MEDIUM</c:v>
          </c:tx>
          <c:xVal>
            <c:numRef>
              <c:f>'V&amp;V Velocity'!$B$14:$B$23</c:f>
              <c:numCache>
                <c:formatCode>General</c:formatCode>
                <c:ptCount val="1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2.1000000000000001E-2</c:v>
                </c:pt>
                <c:pt idx="6">
                  <c:v>2.1999999999999999E-2</c:v>
                </c:pt>
                <c:pt idx="7">
                  <c:v>2.3E-2</c:v>
                </c:pt>
                <c:pt idx="8">
                  <c:v>2.4E-2</c:v>
                </c:pt>
                <c:pt idx="9">
                  <c:v>2.5000000000000001E-2</c:v>
                </c:pt>
              </c:numCache>
            </c:numRef>
          </c:xVal>
          <c:yVal>
            <c:numRef>
              <c:f>'V&amp;V Velocity'!$D$14:$D$23</c:f>
              <c:numCache>
                <c:formatCode>General</c:formatCode>
                <c:ptCount val="1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C8D-453C-AD17-1009A4EED71A}"/>
            </c:ext>
          </c:extLst>
        </c:ser>
        <c:ser>
          <c:idx val="2"/>
          <c:order val="2"/>
          <c:tx>
            <c:v>COURSE</c:v>
          </c:tx>
          <c:xVal>
            <c:numRef>
              <c:f>'V&amp;V Velocity'!$B$14:$B$23</c:f>
              <c:numCache>
                <c:formatCode>General</c:formatCode>
                <c:ptCount val="1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2.1000000000000001E-2</c:v>
                </c:pt>
                <c:pt idx="6">
                  <c:v>2.1999999999999999E-2</c:v>
                </c:pt>
                <c:pt idx="7">
                  <c:v>2.3E-2</c:v>
                </c:pt>
                <c:pt idx="8">
                  <c:v>2.4E-2</c:v>
                </c:pt>
                <c:pt idx="9">
                  <c:v>2.5000000000000001E-2</c:v>
                </c:pt>
              </c:numCache>
            </c:numRef>
          </c:xVal>
          <c:yVal>
            <c:numRef>
              <c:f>'V&amp;V Velocity'!$E$14:$E$23</c:f>
              <c:numCache>
                <c:formatCode>0.000000</c:formatCode>
                <c:ptCount val="1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C8D-453C-AD17-1009A4EED71A}"/>
            </c:ext>
          </c:extLst>
        </c:ser>
        <c:ser>
          <c:idx val="3"/>
          <c:order val="3"/>
          <c:tx>
            <c:v>AFD</c:v>
          </c:tx>
          <c:spPr>
            <a:ln>
              <a:noFill/>
            </a:ln>
          </c:spPr>
          <c:marker>
            <c:symbol val="circle"/>
            <c:size val="11"/>
            <c:spPr>
              <a:noFill/>
            </c:spPr>
          </c:marker>
          <c:xVal>
            <c:numRef>
              <c:f>'V&amp;V Velocity'!$B$14:$B$23</c:f>
              <c:numCache>
                <c:formatCode>General</c:formatCode>
                <c:ptCount val="1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2.1000000000000001E-2</c:v>
                </c:pt>
                <c:pt idx="6">
                  <c:v>2.1999999999999999E-2</c:v>
                </c:pt>
                <c:pt idx="7">
                  <c:v>2.3E-2</c:v>
                </c:pt>
                <c:pt idx="8">
                  <c:v>2.4E-2</c:v>
                </c:pt>
                <c:pt idx="9">
                  <c:v>2.5000000000000001E-2</c:v>
                </c:pt>
              </c:numCache>
            </c:numRef>
          </c:xVal>
          <c:yVal>
            <c:numRef>
              <c:f>'V&amp;V Velocity'!$F$14:$F$23</c:f>
              <c:numCache>
                <c:formatCode>0.000000</c:formatCode>
                <c:ptCount val="10"/>
                <c:pt idx="0">
                  <c:v>0.4</c:v>
                </c:pt>
                <c:pt idx="1">
                  <c:v>0.38500000000000001</c:v>
                </c:pt>
                <c:pt idx="2">
                  <c:v>0.34200000000000003</c:v>
                </c:pt>
                <c:pt idx="3">
                  <c:v>0.26900000000000002</c:v>
                </c:pt>
                <c:pt idx="4">
                  <c:v>0.16700000000000001</c:v>
                </c:pt>
                <c:pt idx="5">
                  <c:v>0.14299999999999999</c:v>
                </c:pt>
                <c:pt idx="6">
                  <c:v>0.11799999999999999</c:v>
                </c:pt>
                <c:pt idx="7">
                  <c:v>9.1999999999999998E-2</c:v>
                </c:pt>
                <c:pt idx="8">
                  <c:v>6.4000000000000001E-2</c:v>
                </c:pt>
                <c:pt idx="9">
                  <c:v>3.5999999999999997E-2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C8D-453C-AD17-1009A4EED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125248"/>
        <c:axId val="113131904"/>
      </c:scatterChart>
      <c:valAx>
        <c:axId val="113125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y-position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3131904"/>
        <c:crosses val="autoZero"/>
        <c:crossBetween val="midCat"/>
      </c:valAx>
      <c:valAx>
        <c:axId val="1131319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Velocity</a:t>
                </a:r>
              </a:p>
            </c:rich>
          </c:tx>
          <c:layout/>
          <c:overlay val="0"/>
        </c:title>
        <c:numFmt formatCode="0.000000" sourceLinked="1"/>
        <c:majorTickMark val="out"/>
        <c:minorTickMark val="none"/>
        <c:tickLblPos val="nextTo"/>
        <c:crossAx val="1131252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a="http://schemas.openxmlformats.org/drawingml/2006/main" xmlns:c="http://schemas.openxmlformats.org/drawingml/2006/chart" xmlns:c16r2="http://schemas.microsoft.com/office/drawing/2015/06/chart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</a:t>
            </a:r>
            <a:r>
              <a:rPr lang="en-US" baseline="0"/>
              <a:t> for </a:t>
            </a:r>
            <a:r>
              <a:rPr lang="en-US"/>
              <a:t>Velicty Profile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E=A-S</c:v>
          </c:tx>
          <c:xVal>
            <c:numRef>
              <c:f>'V&amp;V Velocity'!$B$14:$B$23</c:f>
              <c:numCache>
                <c:formatCode>General</c:formatCode>
                <c:ptCount val="1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2.1000000000000001E-2</c:v>
                </c:pt>
                <c:pt idx="6">
                  <c:v>2.1999999999999999E-2</c:v>
                </c:pt>
                <c:pt idx="7">
                  <c:v>2.3E-2</c:v>
                </c:pt>
                <c:pt idx="8">
                  <c:v>2.4E-2</c:v>
                </c:pt>
                <c:pt idx="9">
                  <c:v>2.5000000000000001E-2</c:v>
                </c:pt>
              </c:numCache>
            </c:numRef>
          </c:xVal>
          <c:yVal>
            <c:numRef>
              <c:f>'V&amp;V Velocity'!$G$14:$G$23</c:f>
              <c:numCache>
                <c:formatCode>0.000000</c:formatCode>
                <c:ptCount val="10"/>
                <c:pt idx="0">
                  <c:v>1</c:v>
                </c:pt>
                <c:pt idx="1">
                  <c:v>0.96250000000000002</c:v>
                </c:pt>
                <c:pt idx="2">
                  <c:v>0.85499999999999998</c:v>
                </c:pt>
                <c:pt idx="3">
                  <c:v>0.67249999999999999</c:v>
                </c:pt>
                <c:pt idx="4">
                  <c:v>0.41749999999999998</c:v>
                </c:pt>
                <c:pt idx="5">
                  <c:v>0.35749999999999993</c:v>
                </c:pt>
                <c:pt idx="6">
                  <c:v>0.29499999999999998</c:v>
                </c:pt>
                <c:pt idx="7">
                  <c:v>0.22999999999999998</c:v>
                </c:pt>
                <c:pt idx="8">
                  <c:v>0.16</c:v>
                </c:pt>
                <c:pt idx="9">
                  <c:v>8.9999999999999983E-2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2D-4847-95B9-7E4527E23FFF}"/>
            </c:ext>
          </c:extLst>
        </c:ser>
        <c:ser>
          <c:idx val="5"/>
          <c:order val="1"/>
          <c:tx>
            <c:v>+Ug</c:v>
          </c:tx>
          <c:xVal>
            <c:numRef>
              <c:f>'V&amp;V Velocity'!$B$14:$B$23</c:f>
              <c:numCache>
                <c:formatCode>General</c:formatCode>
                <c:ptCount val="1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2.1000000000000001E-2</c:v>
                </c:pt>
                <c:pt idx="6">
                  <c:v>2.1999999999999999E-2</c:v>
                </c:pt>
                <c:pt idx="7">
                  <c:v>2.3E-2</c:v>
                </c:pt>
                <c:pt idx="8">
                  <c:v>2.4E-2</c:v>
                </c:pt>
                <c:pt idx="9">
                  <c:v>2.5000000000000001E-2</c:v>
                </c:pt>
              </c:numCache>
            </c:numRef>
          </c:xVal>
          <c:yVal>
            <c:numRef>
              <c:f>'V&amp;V Velocity'!$O$14:$O$23</c:f>
              <c:numCache>
                <c:formatCode>0.000000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2D-4847-95B9-7E4527E23FFF}"/>
            </c:ext>
          </c:extLst>
        </c:ser>
        <c:ser>
          <c:idx val="1"/>
          <c:order val="2"/>
          <c:tx>
            <c:v>-Ug</c:v>
          </c:tx>
          <c:xVal>
            <c:numRef>
              <c:f>'V&amp;V Velocity'!$B$14:$B$23</c:f>
              <c:numCache>
                <c:formatCode>General</c:formatCode>
                <c:ptCount val="1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2.1000000000000001E-2</c:v>
                </c:pt>
                <c:pt idx="6">
                  <c:v>2.1999999999999999E-2</c:v>
                </c:pt>
                <c:pt idx="7">
                  <c:v>2.3E-2</c:v>
                </c:pt>
                <c:pt idx="8">
                  <c:v>2.4E-2</c:v>
                </c:pt>
                <c:pt idx="9">
                  <c:v>2.5000000000000001E-2</c:v>
                </c:pt>
              </c:numCache>
            </c:numRef>
          </c:xVal>
          <c:yVal>
            <c:numRef>
              <c:f>'V&amp;V Velocity'!$P$14:$P$23</c:f>
              <c:numCache>
                <c:formatCode>0.000000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2D-4847-95B9-7E4527E23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166592"/>
        <c:axId val="113442816"/>
      </c:scatterChart>
      <c:valAx>
        <c:axId val="11316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442816"/>
        <c:crosses val="autoZero"/>
        <c:crossBetween val="midCat"/>
      </c:valAx>
      <c:valAx>
        <c:axId val="113442816"/>
        <c:scaling>
          <c:orientation val="minMax"/>
        </c:scaling>
        <c:delete val="0"/>
        <c:axPos val="l"/>
        <c:numFmt formatCode="0.000000" sourceLinked="1"/>
        <c:majorTickMark val="out"/>
        <c:minorTickMark val="none"/>
        <c:tickLblPos val="nextTo"/>
        <c:crossAx val="1131665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1</xdr:row>
      <xdr:rowOff>19050</xdr:rowOff>
    </xdr:from>
    <xdr:to>
      <xdr:col>9</xdr:col>
      <xdr:colOff>374244</xdr:colOff>
      <xdr:row>22</xdr:row>
      <xdr:rowOff>142875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6" y="209550"/>
          <a:ext cx="5603468" cy="4124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276225</xdr:colOff>
      <xdr:row>42</xdr:row>
      <xdr:rowOff>183114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5153025" cy="79936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24</xdr:row>
      <xdr:rowOff>0</xdr:rowOff>
    </xdr:from>
    <xdr:to>
      <xdr:col>10</xdr:col>
      <xdr:colOff>485776</xdr:colOff>
      <xdr:row>49</xdr:row>
      <xdr:rowOff>147639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762000</xdr:colOff>
      <xdr:row>24</xdr:row>
      <xdr:rowOff>4081</xdr:rowOff>
    </xdr:from>
    <xdr:to>
      <xdr:col>20</xdr:col>
      <xdr:colOff>323850</xdr:colOff>
      <xdr:row>49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 TargetMode="Interna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 TargetMode="Interna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Relationship Id="rId2" Type="http://schemas.openxmlformats.org/officeDocument/2006/relationships/drawing" Target="../drawings/drawing3.xml" TargetMode="Interna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showGridLines="0" workbookViewId="0">
      <selection pane="topLeft" activeCell="N12" sqref="N12"/>
    </sheetView>
  </sheetViews>
  <sheetFormatPr baseColWidth="8" defaultRowHeight="15"/>
  <sheetData>
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showGridLines="0" topLeftCell="A15" workbookViewId="0" zoomScaleNormal="100">
      <selection pane="topLeft" activeCell="O35" sqref="O35"/>
    </sheetView>
  </sheetViews>
  <sheetFormatPr baseColWidth="8" defaultRowHeight="15"/>
  <sheetData>
    <row r="2" spans="2:5" x14ac:dyDescent="0.25">
      <c r="B2" s="4"/>
      <c r="C2" s="4"/>
      <c r="D2" s="4"/>
      <c r="E2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workbookViewId="0" tabSelected="1" zoomScaleNormal="100">
      <selection pane="topLeft" activeCell="Q14" sqref="Q14"/>
    </sheetView>
  </sheetViews>
  <sheetFormatPr baseColWidth="8" defaultRowHeight="15"/>
  <cols>
    <col min="2" max="2" width="6.42578125" bestFit="1" customWidth="1"/>
    <col min="3" max="3" width="10.5703125" customWidth="1"/>
    <col min="4" max="4" width="14" bestFit="1" customWidth="1"/>
    <col min="5" max="5" width="13.140625" bestFit="1" customWidth="1"/>
    <col min="6" max="6" width="9.28515625" bestFit="1" customWidth="1"/>
    <col min="7" max="7" width="10" bestFit="1" customWidth="1"/>
    <col min="8" max="9" width="10.28515625" bestFit="1" customWidth="1"/>
    <col min="10" max="10" width="10" bestFit="1" customWidth="1"/>
    <col min="11" max="11" width="23" bestFit="1" customWidth="1"/>
    <col min="12" max="12" width="10.28515625" bestFit="1" customWidth="1"/>
    <col min="13" max="13" width="9.28515625" bestFit="1" customWidth="1"/>
    <col min="14" max="14" width="10" bestFit="1" customWidth="1"/>
    <col min="15" max="15" width="10.28515625" bestFit="1" customWidth="1"/>
    <col min="16" max="16" width="9.5703125" customWidth="1"/>
    <col min="17" max="17" width="10.140625" bestFit="1" customWidth="1"/>
    <col min="18" max="18" width="9.5703125" customWidth="1"/>
    <col min="19" max="19" width="10" bestFit="1" customWidth="1"/>
    <col min="20" max="21" width="10" customWidth="1"/>
  </cols>
  <sheetData>
    <row r="2" spans="2:32" x14ac:dyDescent="0.25">
      <c r="B2" t="s">
        <v>34</v>
      </c>
    </row>
    <row r="3" spans="2:32" x14ac:dyDescent="0.25">
      <c r="B3" s="38" t="s">
        <v>19</v>
      </c>
      <c r="C3" s="38"/>
      <c r="D3" s="38"/>
      <c r="E3" s="38"/>
      <c r="F3" s="38"/>
      <c r="G3" s="38"/>
      <c r="H3" s="38"/>
      <c r="I3" s="38"/>
      <c r="J3" s="22"/>
      <c r="K3" s="22"/>
      <c r="L3" s="22"/>
      <c r="M3" s="21"/>
    </row>
    <row r="5" spans="2:32" x14ac:dyDescent="0.25">
      <c r="B5" s="37" t="s">
        <v>30</v>
      </c>
      <c r="C5" s="37"/>
      <c r="D5" s="37"/>
      <c r="E5" s="37"/>
    </row>
    <row r="6" spans="2:32" x14ac:dyDescent="0.25">
      <c r="B6" s="36" t="s">
        <v>31</v>
      </c>
      <c r="C6" s="36"/>
      <c r="D6" s="36"/>
      <c r="E6" s="36"/>
    </row>
    <row r="7" spans="2:32" x14ac:dyDescent="0.25">
      <c r="B7" s="35" t="s">
        <v>33</v>
      </c>
      <c r="C7" s="35"/>
      <c r="D7" s="35"/>
      <c r="E7" s="35"/>
    </row>
    <row r="8" spans="2:32" x14ac:dyDescent="0.25">
      <c r="B8" s="34" t="s">
        <v>32</v>
      </c>
      <c r="C8" s="34"/>
      <c r="D8" s="34"/>
      <c r="E8" s="34"/>
    </row>
    <row r="10" spans="2:32" x14ac:dyDescent="0.25">
      <c r="B10" s="7" t="s">
        <v>4</v>
      </c>
      <c r="C10" s="2">
        <v>2</v>
      </c>
    </row>
    <row r="11" spans="2:32" x14ac:dyDescent="0.25">
      <c r="B11" s="7" t="s">
        <v>3</v>
      </c>
      <c r="C11" s="6">
        <f>SQRT(2)</f>
        <v>1.4142135623731</v>
      </c>
      <c r="AC11" s="1"/>
      <c r="AD11" s="1"/>
      <c r="AE11" s="1"/>
      <c r="AF11" s="1"/>
    </row>
    <row r="12" spans="2:32" x14ac:dyDescent="0.25">
      <c r="B12" s="3"/>
      <c r="C12" s="20" t="s">
        <v>15</v>
      </c>
      <c r="D12" s="20" t="s">
        <v>16</v>
      </c>
      <c r="E12" s="20" t="s">
        <v>17</v>
      </c>
      <c r="AC12" s="1"/>
      <c r="AD12" s="1"/>
      <c r="AE12" s="1"/>
      <c r="AF12" s="1"/>
    </row>
    <row r="13" spans="2:32" x14ac:dyDescent="0.25">
      <c r="B13" s="8" t="s">
        <v>1</v>
      </c>
      <c r="C13" s="8" t="s">
        <v>27</v>
      </c>
      <c r="D13" s="8" t="s">
        <v>28</v>
      </c>
      <c r="E13" s="8" t="s">
        <v>29</v>
      </c>
      <c r="F13" s="8" t="s">
        <v>5</v>
      </c>
      <c r="G13" s="8" t="s">
        <v>23</v>
      </c>
      <c r="H13" s="8" t="s">
        <v>25</v>
      </c>
      <c r="I13" s="8" t="s">
        <v>26</v>
      </c>
      <c r="J13" s="8" t="s">
        <v>2</v>
      </c>
      <c r="K13" s="8" t="s">
        <v>18</v>
      </c>
      <c r="L13" s="8" t="s">
        <v>0</v>
      </c>
      <c r="M13" s="27" t="s">
        <v>24</v>
      </c>
      <c r="N13" s="23" t="s">
        <v>20</v>
      </c>
      <c r="O13" s="24" t="s">
        <v>21</v>
      </c>
      <c r="P13" s="24" t="s">
        <v>22</v>
      </c>
      <c r="Q13" s="8" t="s">
        <v>35</v>
      </c>
      <c r="AA13" s="1"/>
      <c r="AB13" s="26"/>
      <c r="AC13" s="26"/>
      <c r="AD13" s="1"/>
    </row>
    <row r="14" spans="2:32" x14ac:dyDescent="0.25">
      <c r="B14" s="9">
        <v>0</v>
      </c>
      <c r="C14" s="10"/>
      <c r="D14" s="25"/>
      <c r="E14" s="10"/>
      <c r="F14" s="30">
        <v>0.4</v>
      </c>
      <c r="G14" s="31">
        <f>(F14-C14)/$F$14</f>
        <v>1</v>
      </c>
      <c r="H14" s="30">
        <f>D14-C14</f>
        <v>0</v>
      </c>
      <c r="I14" s="31">
        <f>E14-D14</f>
        <v>0</v>
      </c>
      <c r="J14" s="11" t="e">
        <f>H14/I14</f>
        <v>#DIV/0!</v>
      </c>
      <c r="K14" s="11" t="e">
        <f>IF(AND(J14&gt;0,J14&lt;=1),"Monotonic Convergence",IF(AND(J14&lt;0,J14&gt;=-1),"Oscillatory Convergence",IF(J14&lt;-1,"Oscillatory Divergence",IF(J14&gt;1, "Monotonic Divergence"))))</f>
        <v>#DIV/0!</v>
      </c>
      <c r="L14" s="31" t="e">
        <f>LN(1/J14)/LN($C$11)</f>
        <v>#DIV/0!</v>
      </c>
      <c r="M14" s="30" t="e">
        <f>H14/($C$11^L14-1)</f>
        <v>#DIV/0!</v>
      </c>
      <c r="N14" s="31" t="e">
        <f>L14/$C$10</f>
        <v>#DIV/0!</v>
      </c>
      <c r="O14" s="32" t="e">
        <f>IF(N14&gt;1,(16.4*N14-14.8)*ABS(M14),(2.45-0.85*N14)*ABS(M14))/$F$14</f>
        <v>#DIV/0!</v>
      </c>
      <c r="P14" s="31" t="e">
        <f>O14*-1</f>
        <v>#DIV/0!</v>
      </c>
      <c r="Q14" s="2" t="e">
        <f>IF(O14&gt;ABS(G14),"Validated","Not Validated")</f>
        <v>#DIV/0!</v>
      </c>
      <c r="AA14" s="1"/>
      <c r="AB14" s="26"/>
      <c r="AC14" s="26"/>
      <c r="AD14" s="1"/>
    </row>
    <row r="15" spans="2:32" x14ac:dyDescent="0.25">
      <c r="B15" s="9">
        <v>0.005</v>
      </c>
      <c r="C15" s="10"/>
      <c r="D15" s="25"/>
      <c r="E15" s="10"/>
      <c r="F15" s="30">
        <v>0.385</v>
      </c>
      <c r="G15" s="31">
        <f>(F15-C15)/$F$14</f>
        <v>0.9625</v>
      </c>
      <c r="H15" s="30">
        <f>D15-C15</f>
        <v>0</v>
      </c>
      <c r="I15" s="31">
        <f>E15-D15</f>
        <v>0</v>
      </c>
      <c r="J15" s="11" t="e">
        <f>H15/I15</f>
        <v>#DIV/0!</v>
      </c>
      <c r="K15" s="11" t="e">
        <f>IF(AND(J15&gt;0,J15&lt;=1),"Monotonic Convergence",IF(AND(J15&lt;0,J15&gt;=-1),"Oscillatory Convergence",IF(J15&lt;-1,"Oscillatory Divergence",IF(J15&gt;1, "Monotonic Divergence"))))</f>
        <v>#DIV/0!</v>
      </c>
      <c r="L15" s="31" t="e">
        <f>LN(1/J15)/LN($C$11)</f>
        <v>#DIV/0!</v>
      </c>
      <c r="M15" s="30" t="e">
        <f>H15/($C$11^L15-1)</f>
        <v>#DIV/0!</v>
      </c>
      <c r="N15" s="31" t="e">
        <f>L15/$C$10</f>
        <v>#DIV/0!</v>
      </c>
      <c r="O15" s="32" t="e">
        <f>IF(N15&gt;1,(16.4*N15-14.8)*ABS(M15),(2.45-0.85*N15)*ABS(M15))/$F$14</f>
        <v>#DIV/0!</v>
      </c>
      <c r="P15" s="31" t="e">
        <f>O15*-1</f>
        <v>#DIV/0!</v>
      </c>
      <c r="Q15" s="2" t="e">
        <f>IF(O15&gt;ABS(G15),"Validated","Not Validated")</f>
        <v>#DIV/0!</v>
      </c>
      <c r="AA15" s="1"/>
      <c r="AB15" s="26"/>
      <c r="AC15" s="26"/>
      <c r="AD15" s="1"/>
    </row>
    <row r="16" spans="2:32" x14ac:dyDescent="0.25">
      <c r="B16" s="9">
        <v>0.01</v>
      </c>
      <c r="C16" s="10"/>
      <c r="D16" s="25"/>
      <c r="E16" s="10"/>
      <c r="F16" s="30">
        <v>0.342</v>
      </c>
      <c r="G16" s="31">
        <f>(F16-C16)/$F$14</f>
        <v>0.855</v>
      </c>
      <c r="H16" s="30">
        <f>D16-C16</f>
        <v>0</v>
      </c>
      <c r="I16" s="31">
        <f>E16-D16</f>
        <v>0</v>
      </c>
      <c r="J16" s="11" t="e">
        <f>H16/I16</f>
        <v>#DIV/0!</v>
      </c>
      <c r="K16" s="11" t="e">
        <f>IF(AND(J16&gt;0,J16&lt;=1),"Monotonic Convergence",IF(AND(J16&lt;0,J16&gt;=-1),"Oscillatory Convergence",IF(J16&lt;-1,"Oscillatory Divergence",IF(J16&gt;1,"Monotonic Divergence"))))</f>
        <v>#DIV/0!</v>
      </c>
      <c r="L16" s="31" t="e">
        <f>LN(1/J16)/LN($C$11)</f>
        <v>#DIV/0!</v>
      </c>
      <c r="M16" s="30" t="e">
        <f>H16/($C$11^L16-1)</f>
        <v>#DIV/0!</v>
      </c>
      <c r="N16" s="31" t="e">
        <f>L16/$C$10</f>
        <v>#DIV/0!</v>
      </c>
      <c r="O16" s="32" t="e">
        <f>IF(N16&gt;1,(16.4*N16-14.8)*ABS(M16),(2.45-0.85*N16)*ABS(M16))/$F$14</f>
        <v>#DIV/0!</v>
      </c>
      <c r="P16" s="31" t="e">
        <f>O16*-1</f>
        <v>#DIV/0!</v>
      </c>
      <c r="Q16" s="2" t="e">
        <f>IF(O16&gt;ABS(G16),"Validated","Not Validated")</f>
        <v>#DIV/0!</v>
      </c>
      <c r="AA16" s="1"/>
      <c r="AB16" s="26"/>
      <c r="AC16" s="26"/>
      <c r="AD16" s="1"/>
    </row>
    <row r="17" spans="1:32" x14ac:dyDescent="0.25">
      <c r="B17" s="9">
        <v>0.015</v>
      </c>
      <c r="C17" s="10"/>
      <c r="D17" s="25"/>
      <c r="E17" s="10"/>
      <c r="F17" s="30">
        <v>0.269</v>
      </c>
      <c r="G17" s="31">
        <f>(F17-C17)/$F$14</f>
        <v>0.6725</v>
      </c>
      <c r="H17" s="30">
        <f>D17-C17</f>
        <v>0</v>
      </c>
      <c r="I17" s="31">
        <f>E17-D17</f>
        <v>0</v>
      </c>
      <c r="J17" s="11" t="e">
        <f>H17/I17</f>
        <v>#DIV/0!</v>
      </c>
      <c r="K17" s="11" t="e">
        <f>IF(AND(J17&gt;0,J17&lt;=1),"Monotonic Convergence",IF(AND(J17&lt;0,J17&gt;=-1),"Oscillatory Convergence",IF(J17&lt;-1,"Oscillatory Divergence",IF(J17&gt;1,"Monotonic Divergence"))))</f>
        <v>#DIV/0!</v>
      </c>
      <c r="L17" s="31" t="e">
        <f>LN(1/J17)/LN($C$11)</f>
        <v>#DIV/0!</v>
      </c>
      <c r="M17" s="30" t="e">
        <f>H17/($C$11^L17-1)</f>
        <v>#DIV/0!</v>
      </c>
      <c r="N17" s="31" t="e">
        <f>L17/$C$10</f>
        <v>#DIV/0!</v>
      </c>
      <c r="O17" s="32" t="e">
        <f>IF(N17&gt;1,(16.4*N17-14.8)*ABS(M17),(2.45-0.85*N17)*ABS(M17))/$F$14</f>
        <v>#DIV/0!</v>
      </c>
      <c r="P17" s="31" t="e">
        <f>O17*-1</f>
        <v>#DIV/0!</v>
      </c>
      <c r="Q17" s="2" t="e">
        <f>IF(O17&gt;ABS(G17),"Validated","Not Validated")</f>
        <v>#DIV/0!</v>
      </c>
      <c r="AA17" s="1"/>
      <c r="AB17" s="26"/>
      <c r="AC17" s="26"/>
      <c r="AD17" s="1"/>
    </row>
    <row r="18" spans="1:32" x14ac:dyDescent="0.25">
      <c r="B18" s="9">
        <v>0.02</v>
      </c>
      <c r="C18" s="10"/>
      <c r="D18" s="25"/>
      <c r="E18" s="10"/>
      <c r="F18" s="30">
        <v>0.167</v>
      </c>
      <c r="G18" s="31">
        <f>(F18-C18)/$F$14</f>
        <v>0.4175</v>
      </c>
      <c r="H18" s="30">
        <f>D18-C18</f>
        <v>0</v>
      </c>
      <c r="I18" s="31">
        <f>E18-D18</f>
        <v>0</v>
      </c>
      <c r="J18" s="11" t="e">
        <f>H18/I18</f>
        <v>#DIV/0!</v>
      </c>
      <c r="K18" s="11" t="e">
        <f>IF(AND(J18&gt;0,J18&lt;=1),"Monotonic Convergence",IF(AND(J18&lt;0,J18&gt;=-1),"Oscillatory Convergence",IF(J18&lt;-1,"Oscillatory Divergence",IF(J18&gt;1,"Monotonic Divergence"))))</f>
        <v>#DIV/0!</v>
      </c>
      <c r="L18" s="31" t="e">
        <f>LN(1/J18)/LN($C$11)</f>
        <v>#DIV/0!</v>
      </c>
      <c r="M18" s="30" t="e">
        <f>H18/($C$11^L18-1)</f>
        <v>#DIV/0!</v>
      </c>
      <c r="N18" s="31" t="e">
        <f>L18/$C$10</f>
        <v>#DIV/0!</v>
      </c>
      <c r="O18" s="32" t="e">
        <f>IF(N18&gt;1,(16.4*N18-14.8)*ABS(M18),(2.45-0.85*N18)*ABS(M18))/$F$14</f>
        <v>#DIV/0!</v>
      </c>
      <c r="P18" s="31" t="e">
        <f>O18*-1</f>
        <v>#DIV/0!</v>
      </c>
      <c r="Q18" s="2" t="e">
        <f>IF(O18&gt;ABS(G18),"Validated","Not Validated")</f>
        <v>#DIV/0!</v>
      </c>
      <c r="AA18" s="1"/>
      <c r="AB18" s="26"/>
      <c r="AC18" s="26"/>
      <c r="AD18" s="1"/>
    </row>
    <row r="19" spans="1:32" x14ac:dyDescent="0.25">
      <c r="B19" s="9">
        <v>0.021</v>
      </c>
      <c r="C19" s="10"/>
      <c r="D19" s="25"/>
      <c r="E19" s="10"/>
      <c r="F19" s="30">
        <v>0.143</v>
      </c>
      <c r="G19" s="31">
        <f>(F19-C19)/$F$14</f>
        <v>0.3575</v>
      </c>
      <c r="H19" s="30">
        <f>D19-C19</f>
        <v>0</v>
      </c>
      <c r="I19" s="31">
        <f>E19-D19</f>
        <v>0</v>
      </c>
      <c r="J19" s="11" t="e">
        <f>H19/I19</f>
        <v>#DIV/0!</v>
      </c>
      <c r="K19" s="11" t="e">
        <f>IF(AND(J19&gt;0,J19&lt;=1),"Monotonic Convergence",IF(AND(J19&lt;0,J19&gt;=-1),"Oscillatory Convergence",IF(J19&lt;-1,"Oscillatory Divergence",IF(J19&gt;1,"Monotonic Divergence"))))</f>
        <v>#DIV/0!</v>
      </c>
      <c r="L19" s="31" t="e">
        <f>LN(1/J19)/LN($C$11)</f>
        <v>#DIV/0!</v>
      </c>
      <c r="M19" s="30" t="e">
        <f>H19/($C$11^L19-1)</f>
        <v>#DIV/0!</v>
      </c>
      <c r="N19" s="31" t="e">
        <f>L19/$C$10</f>
        <v>#DIV/0!</v>
      </c>
      <c r="O19" s="32" t="e">
        <f>IF(N19&gt;1,(16.4*N19-14.8)*ABS(M19),(2.45-0.85*N19)*ABS(M19))/$F$14</f>
        <v>#DIV/0!</v>
      </c>
      <c r="P19" s="31" t="e">
        <f>O19*-1</f>
        <v>#DIV/0!</v>
      </c>
      <c r="Q19" s="2" t="e">
        <f>IF(O19&gt;ABS(G19),"Validated","Not Validated")</f>
        <v>#DIV/0!</v>
      </c>
      <c r="AA19" s="1"/>
      <c r="AB19" s="26"/>
      <c r="AC19" s="26"/>
      <c r="AD19" s="1"/>
    </row>
    <row r="20" spans="1:32" x14ac:dyDescent="0.25">
      <c r="B20" s="9">
        <v>0.022</v>
      </c>
      <c r="C20" s="10"/>
      <c r="D20" s="25"/>
      <c r="E20" s="10"/>
      <c r="F20" s="30">
        <v>0.118</v>
      </c>
      <c r="G20" s="31">
        <f>(F20-C20)/$F$14</f>
        <v>0.295</v>
      </c>
      <c r="H20" s="30">
        <f>D20-C20</f>
        <v>0</v>
      </c>
      <c r="I20" s="31">
        <f>E20-D20</f>
        <v>0</v>
      </c>
      <c r="J20" s="11" t="e">
        <f>H20/I20</f>
        <v>#DIV/0!</v>
      </c>
      <c r="K20" s="11" t="e">
        <f>IF(AND(J20&gt;0,J20&lt;=1),"Monotonic Convergence",IF(AND(J20&lt;0,J20&gt;=-1),"Oscillatory Convergence",IF(J20&lt;-1,"Oscillatory Divergence",IF(J20&gt;1,"Monotonic Divergence"))))</f>
        <v>#DIV/0!</v>
      </c>
      <c r="L20" s="31" t="e">
        <f>LN(1/J20)/LN($C$11)</f>
        <v>#DIV/0!</v>
      </c>
      <c r="M20" s="30" t="e">
        <f>H20/($C$11^L20-1)</f>
        <v>#DIV/0!</v>
      </c>
      <c r="N20" s="31" t="e">
        <f>L20/$C$10</f>
        <v>#DIV/0!</v>
      </c>
      <c r="O20" s="32" t="e">
        <f>IF(N20&gt;1,(16.4*N20-14.8)*ABS(M20),(2.45-0.85*N20)*ABS(M20))/$F$14</f>
        <v>#DIV/0!</v>
      </c>
      <c r="P20" s="31" t="e">
        <f>O20*-1</f>
        <v>#DIV/0!</v>
      </c>
      <c r="Q20" s="2" t="e">
        <f>IF(O20&gt;ABS(G20),"Validated","Not Validated")</f>
        <v>#DIV/0!</v>
      </c>
      <c r="AA20" s="1"/>
      <c r="AB20" s="26"/>
      <c r="AC20" s="26"/>
      <c r="AD20" s="1"/>
    </row>
    <row r="21" spans="1:32" x14ac:dyDescent="0.25">
      <c r="B21" s="9">
        <v>0.023</v>
      </c>
      <c r="C21" s="10"/>
      <c r="D21" s="25"/>
      <c r="E21" s="10"/>
      <c r="F21" s="30">
        <v>0.092</v>
      </c>
      <c r="G21" s="31">
        <f>(F21-C21)/$F$14</f>
        <v>0.23</v>
      </c>
      <c r="H21" s="30">
        <f>D21-C21</f>
        <v>0</v>
      </c>
      <c r="I21" s="31">
        <f>E21-D21</f>
        <v>0</v>
      </c>
      <c r="J21" s="11" t="e">
        <f>H21/I21</f>
        <v>#DIV/0!</v>
      </c>
      <c r="K21" s="11" t="e">
        <f>IF(AND(J21&gt;0,J21&lt;=1),"Monotonic Convergence",IF(AND(J21&lt;0,J21&gt;=-1),"Oscillatory Convergence",IF(J21&lt;-1,"Oscillatory Divergence",IF(J21&gt;1,"Monotonic Divergence"))))</f>
        <v>#DIV/0!</v>
      </c>
      <c r="L21" s="31" t="e">
        <f>LN(1/J21)/LN($C$11)</f>
        <v>#DIV/0!</v>
      </c>
      <c r="M21" s="30" t="e">
        <f>H21/($C$11^L21-1)</f>
        <v>#DIV/0!</v>
      </c>
      <c r="N21" s="31" t="e">
        <f>L21/$C$10</f>
        <v>#DIV/0!</v>
      </c>
      <c r="O21" s="32" t="e">
        <f>IF(N21&gt;1,(16.4*N21-14.8)*ABS(M21),(2.45-0.85*N21)*ABS(M21))/$F$14</f>
        <v>#DIV/0!</v>
      </c>
      <c r="P21" s="31" t="e">
        <f>O21*-1</f>
        <v>#DIV/0!</v>
      </c>
      <c r="Q21" s="2" t="e">
        <f>IF(O21&gt;ABS(G21),"Validated","Not Validated")</f>
        <v>#DIV/0!</v>
      </c>
      <c r="AA21" s="1"/>
      <c r="AB21" s="26"/>
      <c r="AC21" s="26"/>
      <c r="AD21" s="1"/>
    </row>
    <row r="22" spans="1:32" x14ac:dyDescent="0.25">
      <c r="B22" s="9">
        <v>0.024</v>
      </c>
      <c r="C22" s="10"/>
      <c r="D22" s="25"/>
      <c r="E22" s="10"/>
      <c r="F22" s="30">
        <v>0.064</v>
      </c>
      <c r="G22" s="31">
        <f>(F22-C22)/$F$14</f>
        <v>0.16</v>
      </c>
      <c r="H22" s="30">
        <f>D22-C22</f>
        <v>0</v>
      </c>
      <c r="I22" s="31">
        <f>E22-D22</f>
        <v>0</v>
      </c>
      <c r="J22" s="11" t="e">
        <f>H22/I22</f>
        <v>#DIV/0!</v>
      </c>
      <c r="K22" s="11" t="e">
        <f>IF(AND(J22&gt;0,J22&lt;=1),"Monotonic Convergence",IF(AND(J22&lt;0,J22&gt;=-1),"Oscillatory Convergence",IF(J22&lt;-1,"Oscillatory Divergence",IF(J22&gt;1,"Monotonic Divergence"))))</f>
        <v>#DIV/0!</v>
      </c>
      <c r="L22" s="31" t="e">
        <f>LN(1/J22)/LN($C$11)</f>
        <v>#DIV/0!</v>
      </c>
      <c r="M22" s="30" t="e">
        <f>H22/($C$11^L22-1)</f>
        <v>#DIV/0!</v>
      </c>
      <c r="N22" s="31" t="e">
        <f>L22/$C$10</f>
        <v>#DIV/0!</v>
      </c>
      <c r="O22" s="32" t="e">
        <f>IF(N22&gt;1,(16.4*N22-14.8)*ABS(M22),(2.45-0.85*N22)*ABS(M22))/$F$14</f>
        <v>#DIV/0!</v>
      </c>
      <c r="P22" s="31" t="e">
        <f>O22*-1</f>
        <v>#DIV/0!</v>
      </c>
      <c r="Q22" s="2" t="e">
        <f>IF(O22&gt;ABS(G22),"Validated","Not Validated")</f>
        <v>#DIV/0!</v>
      </c>
      <c r="AA22" s="1"/>
      <c r="AB22" s="26"/>
      <c r="AC22" s="26"/>
      <c r="AD22" s="1"/>
    </row>
    <row r="23" spans="1:32" x14ac:dyDescent="0.25">
      <c r="B23" s="9">
        <v>0.025</v>
      </c>
      <c r="C23" s="10"/>
      <c r="D23" s="25"/>
      <c r="E23" s="10"/>
      <c r="F23" s="30">
        <v>0.036</v>
      </c>
      <c r="G23" s="31">
        <f>(F23-C23)/$F$14</f>
        <v>0.09</v>
      </c>
      <c r="H23" s="30">
        <f>D23-C23</f>
        <v>0</v>
      </c>
      <c r="I23" s="31">
        <f>E23-D23</f>
        <v>0</v>
      </c>
      <c r="J23" s="11" t="e">
        <f>H23/I23</f>
        <v>#DIV/0!</v>
      </c>
      <c r="K23" s="11" t="e">
        <f>IF(AND(J23&gt;0,J23&lt;=1),"Monotonic Convergence",IF(AND(J23&lt;0,J23&gt;=-1),"Oscillatory Convergence",IF(J23&lt;-1,"Oscillatory Divergence",IF(J23&gt;1,"Monotonic Divergence"))))</f>
        <v>#DIV/0!</v>
      </c>
      <c r="L23" s="31" t="e">
        <f>LN(1/J23)/LN($C$11)</f>
        <v>#DIV/0!</v>
      </c>
      <c r="M23" s="30" t="e">
        <f>H23/($C$11^L23-1)</f>
        <v>#DIV/0!</v>
      </c>
      <c r="N23" s="31" t="e">
        <f>L23/$C$10</f>
        <v>#DIV/0!</v>
      </c>
      <c r="O23" s="32" t="e">
        <f>IF(N23&gt;1,(16.4*N23-14.8)*ABS(M23),(2.45-0.85*N23)*ABS(M23))/$F$14</f>
        <v>#DIV/0!</v>
      </c>
      <c r="P23" s="31" t="e">
        <f>O23*-1</f>
        <v>#DIV/0!</v>
      </c>
      <c r="Q23" s="2" t="e">
        <f>IF(O23&gt;ABS(G23),"Validated","Not Validated")</f>
        <v>#DIV/0!</v>
      </c>
      <c r="AA23" s="1"/>
      <c r="AB23" s="1"/>
      <c r="AC23" s="1"/>
      <c r="AD23" s="1"/>
    </row>
    <row r="24" spans="1:32" x14ac:dyDescent="0.25">
      <c r="AC24" s="1"/>
      <c r="AD24" s="1"/>
      <c r="AE24" s="1"/>
      <c r="AF24" s="1"/>
    </row>
    <row r="25" spans="1:32" x14ac:dyDescent="0.25">
      <c r="AC25" s="1"/>
      <c r="AD25" s="1"/>
      <c r="AE25" s="1"/>
      <c r="AF25" s="1"/>
    </row>
    <row r="26" spans="1:32" x14ac:dyDescent="0.25">
      <c r="AC26" s="1"/>
      <c r="AD26" s="1"/>
      <c r="AE26" s="1"/>
      <c r="AF26" s="1"/>
    </row>
    <row r="29" spans="1:32" x14ac:dyDescent="0.25">
      <c r="A29" s="1"/>
      <c r="B29" s="1"/>
      <c r="C29" s="1"/>
      <c r="D29" s="1"/>
    </row>
    <row r="30" spans="1:32" x14ac:dyDescent="0.25">
      <c r="A30" s="1"/>
      <c r="B30" s="1"/>
      <c r="C30" s="1"/>
      <c r="D30" s="1"/>
    </row>
    <row r="31" spans="1:32" x14ac:dyDescent="0.25">
      <c r="A31" s="1"/>
      <c r="B31" s="1"/>
      <c r="C31" s="1"/>
      <c r="D31" s="1"/>
    </row>
    <row r="32" spans="1:32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</sheetData>
  <sortState ref="F61:G70">
    <sortCondition ref="F61:F70"/>
  </sortState>
  <mergeCells count="5">
    <mergeCell ref="B8:E8"/>
    <mergeCell ref="B7:E7"/>
    <mergeCell ref="B6:E6"/>
    <mergeCell ref="B5:E5"/>
    <mergeCell ref="B3:I3"/>
  </mergeCells>
  <conditionalFormatting sqref="J14:J23">
    <cfRule type="cellIs" dxfId="15" priority="1" operator="between">
      <formula>-1</formula>
      <formula>0</formula>
    </cfRule>
    <cfRule type="cellIs" dxfId="14" priority="2" operator="lessThan">
      <formula>-1</formula>
    </cfRule>
    <cfRule type="cellIs" dxfId="13" priority="3" operator="greaterThan">
      <formula>1</formula>
    </cfRule>
    <cfRule type="cellIs" dxfId="12" priority="4" operator="between">
      <formula>0</formula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workbookViewId="0">
      <selection pane="topLeft" activeCell="O21" sqref="O21"/>
    </sheetView>
  </sheetViews>
  <sheetFormatPr baseColWidth="8" defaultRowHeight="15"/>
  <cols>
    <col min="2" max="2" width="10.140625" bestFit="1" customWidth="1"/>
    <col min="3" max="3" width="9.5703125" bestFit="1" customWidth="1"/>
    <col min="4" max="4" width="14" bestFit="1" customWidth="1"/>
    <col min="5" max="5" width="13.140625" bestFit="1" customWidth="1"/>
    <col min="7" max="7" width="10.28515625" bestFit="1" customWidth="1"/>
    <col min="8" max="9" width="10" bestFit="1" customWidth="1"/>
    <col min="10" max="10" width="9.5703125" bestFit="1" customWidth="1"/>
    <col min="11" max="11" width="23.42578125" customWidth="1"/>
    <col min="12" max="12" width="10" bestFit="1" customWidth="1"/>
    <col min="13" max="13" width="10" customWidth="1"/>
    <col min="14" max="15" width="9.5703125" bestFit="1" customWidth="1"/>
    <col min="16" max="16" width="10" bestFit="1" customWidth="1"/>
    <col min="17" max="17" width="10.140625" bestFit="1" customWidth="1"/>
  </cols>
  <sheetData>
    <row r="2" spans="2:17" x14ac:dyDescent="0.25">
      <c r="C2" t="s">
        <v>34</v>
      </c>
    </row>
    <row r="3" spans="2:17" x14ac:dyDescent="0.25">
      <c r="C3" s="38" t="s">
        <v>6</v>
      </c>
      <c r="D3" s="38"/>
      <c r="E3" s="38"/>
      <c r="F3" s="38"/>
      <c r="G3" s="38"/>
    </row>
    <row r="5" spans="2:17" x14ac:dyDescent="0.25">
      <c r="C5" s="37" t="s">
        <v>30</v>
      </c>
      <c r="D5" s="37"/>
      <c r="E5" s="37"/>
      <c r="F5" s="37"/>
    </row>
    <row r="6" spans="2:17" x14ac:dyDescent="0.25">
      <c r="C6" s="36" t="s">
        <v>31</v>
      </c>
      <c r="D6" s="36"/>
      <c r="E6" s="36"/>
      <c r="F6" s="36"/>
    </row>
    <row r="7" spans="2:17" x14ac:dyDescent="0.25">
      <c r="C7" s="35" t="s">
        <v>33</v>
      </c>
      <c r="D7" s="35"/>
      <c r="E7" s="35"/>
      <c r="F7" s="35"/>
    </row>
    <row r="8" spans="2:17" x14ac:dyDescent="0.25">
      <c r="C8" s="34" t="s">
        <v>32</v>
      </c>
      <c r="D8" s="34"/>
      <c r="E8" s="34"/>
      <c r="F8" s="34"/>
    </row>
    <row r="10" spans="2:17" x14ac:dyDescent="0.25">
      <c r="C10" s="8" t="s">
        <v>4</v>
      </c>
      <c r="D10" s="2">
        <v>2</v>
      </c>
    </row>
    <row r="11" spans="2:17" x14ac:dyDescent="0.25">
      <c r="C11" s="8" t="s">
        <v>3</v>
      </c>
      <c r="D11" s="2">
        <f>SQRT(2)</f>
        <v>1.4142135623731</v>
      </c>
    </row>
    <row r="12" spans="2:17" x14ac:dyDescent="0.25">
      <c r="B12" s="12" t="s">
        <v>7</v>
      </c>
      <c r="C12" s="8" t="s">
        <v>27</v>
      </c>
      <c r="D12" s="8" t="s">
        <v>28</v>
      </c>
      <c r="E12" s="8" t="s">
        <v>29</v>
      </c>
      <c r="F12" s="8" t="s">
        <v>5</v>
      </c>
      <c r="G12" s="8" t="s">
        <v>23</v>
      </c>
      <c r="H12" s="8" t="s">
        <v>25</v>
      </c>
      <c r="I12" s="8" t="s">
        <v>26</v>
      </c>
      <c r="J12" s="8" t="s">
        <v>2</v>
      </c>
      <c r="K12" s="8" t="s">
        <v>18</v>
      </c>
      <c r="L12" s="8" t="s">
        <v>0</v>
      </c>
      <c r="M12" s="27" t="s">
        <v>24</v>
      </c>
      <c r="N12" s="8" t="s">
        <v>20</v>
      </c>
      <c r="O12" s="28" t="s">
        <v>21</v>
      </c>
      <c r="P12" s="28" t="s">
        <v>22</v>
      </c>
      <c r="Q12" s="8" t="s">
        <v>35</v>
      </c>
    </row>
    <row r="13" spans="2:17" x14ac:dyDescent="0.25">
      <c r="B13" s="4"/>
      <c r="C13" s="13">
        <f>D30</f>
        <v>0</v>
      </c>
      <c r="D13" s="13">
        <f>D29</f>
        <v>0</v>
      </c>
      <c r="E13" s="13">
        <f>D28</f>
        <v>0</v>
      </c>
      <c r="F13" s="14">
        <v>0.097747231</v>
      </c>
      <c r="G13" s="15">
        <f>(F13-C13)/F13</f>
        <v>1</v>
      </c>
      <c r="H13" s="14">
        <f>D13-C13</f>
        <v>0</v>
      </c>
      <c r="I13" s="15">
        <f>E13-D13</f>
        <v>0</v>
      </c>
      <c r="J13" s="13" t="e">
        <f>H13/I13</f>
        <v>#DIV/0!</v>
      </c>
      <c r="K13" s="16" t="e">
        <f>IF(AND(J13&gt;0,J13&lt;=1),"Monotonic Convergence",IF(AND(J13&lt;0,J13&gt;=-1),"Oscillatory Convergence",IF(J13&lt;-1,"Oscillatory Divergence",IF(J13&gt;1, "Monotonic Divergence"))))</f>
        <v>#DIV/0!</v>
      </c>
      <c r="L13" s="14" t="e">
        <f>LN(1/J13)/LN($D$11)</f>
        <v>#DIV/0!</v>
      </c>
      <c r="M13" s="15" t="e">
        <f>H13/($D$11^L13-1)</f>
        <v>#DIV/0!</v>
      </c>
      <c r="N13" s="29" t="e">
        <f>L13/$D$10</f>
        <v>#DIV/0!</v>
      </c>
      <c r="O13" s="39" t="e">
        <f>IF(N13&gt;1,(16.4*N13-14.8)*ABS(M13),(2.45-0.85*N13)*ABS(M13))/F13</f>
        <v>#DIV/0!</v>
      </c>
      <c r="P13" s="14" t="e">
        <f>-O13</f>
        <v>#DIV/0!</v>
      </c>
      <c r="Q13" s="2" t="e">
        <f>IF(O13&gt;ABS(G13),"Validated","Not Validated")</f>
        <v>#DIV/0!</v>
      </c>
    </row>
    <row r="14" spans="2:17" x14ac:dyDescent="0.25">
      <c r="B14" s="12" t="s">
        <v>8</v>
      </c>
      <c r="C14" s="8" t="s">
        <v>27</v>
      </c>
      <c r="D14" s="8" t="s">
        <v>28</v>
      </c>
      <c r="E14" s="8" t="s">
        <v>29</v>
      </c>
      <c r="F14" s="8" t="s">
        <v>5</v>
      </c>
      <c r="G14" s="8" t="s">
        <v>23</v>
      </c>
      <c r="H14" s="8" t="s">
        <v>25</v>
      </c>
      <c r="I14" s="8" t="s">
        <v>26</v>
      </c>
      <c r="J14" s="8" t="s">
        <v>2</v>
      </c>
      <c r="K14" s="8" t="s">
        <v>18</v>
      </c>
      <c r="L14" s="8" t="s">
        <v>0</v>
      </c>
      <c r="M14" s="27" t="s">
        <v>24</v>
      </c>
      <c r="N14" s="8" t="s">
        <v>20</v>
      </c>
      <c r="O14" s="28" t="s">
        <v>21</v>
      </c>
      <c r="P14" s="28" t="s">
        <v>22</v>
      </c>
      <c r="Q14" s="8" t="s">
        <v>35</v>
      </c>
    </row>
    <row r="15" spans="2:17" x14ac:dyDescent="0.25">
      <c r="B15" s="4"/>
      <c r="C15" s="13">
        <f>D33</f>
        <v>0</v>
      </c>
      <c r="D15" s="13">
        <f>D32</f>
        <v>0</v>
      </c>
      <c r="E15" s="13">
        <f>D31</f>
        <v>0</v>
      </c>
      <c r="F15" s="14">
        <v>0.097747231</v>
      </c>
      <c r="G15" s="15">
        <f>(F15-C15)/F15</f>
        <v>1</v>
      </c>
      <c r="H15" s="14">
        <f>D15-C15</f>
        <v>0</v>
      </c>
      <c r="I15" s="15">
        <f>E15-D15</f>
        <v>0</v>
      </c>
      <c r="J15" s="13" t="e">
        <f>H15/I15</f>
        <v>#DIV/0!</v>
      </c>
      <c r="K15" s="16" t="e">
        <f>IF(AND(J15&gt;0,J15&lt;=1),"Monotonic Convergence",IF(AND(J15&lt;0,J15&gt;=-1),"Oscillatory Convergence",IF(J15&lt;-1,"Oscillatory Divergence",IF(J15&gt;1, "Monotonic Divergence"))))</f>
        <v>#DIV/0!</v>
      </c>
      <c r="L15" s="14" t="e">
        <f>LN(1/J15)/LN($D$11)</f>
        <v>#DIV/0!</v>
      </c>
      <c r="M15" s="15" t="e">
        <f>H15/($D$11^L15-1)</f>
        <v>#DIV/0!</v>
      </c>
      <c r="N15" s="29" t="e">
        <f>L15/$D$10</f>
        <v>#DIV/0!</v>
      </c>
      <c r="O15" s="39" t="e">
        <f>IF(N15&gt;1,(16.4*N15-14.8)*ABS(M15),(2.45-0.85*N15)*ABS(M15))/F15</f>
        <v>#DIV/0!</v>
      </c>
      <c r="P15" s="14" t="e">
        <f>-O15</f>
        <v>#DIV/0!</v>
      </c>
      <c r="Q15" s="2" t="e">
        <f>IF(O15&gt;ABS(G15),"Validated","Not Validated")</f>
        <v>#DIV/0!</v>
      </c>
    </row>
    <row r="16" spans="2:17" x14ac:dyDescent="0.25">
      <c r="B16" s="4"/>
      <c r="Q16" s="33"/>
    </row>
    <row r="17" spans="2:17" x14ac:dyDescent="0.25">
      <c r="B17" s="4"/>
      <c r="F17" s="5"/>
      <c r="Q17" s="33"/>
    </row>
    <row r="18" spans="2:17" x14ac:dyDescent="0.25">
      <c r="B18" s="4"/>
      <c r="C18" s="8" t="s">
        <v>4</v>
      </c>
      <c r="D18" s="2">
        <v>2</v>
      </c>
      <c r="Q18" s="33"/>
    </row>
    <row r="19" spans="2:17" x14ac:dyDescent="0.25">
      <c r="B19" s="4"/>
      <c r="C19" s="8" t="s">
        <v>3</v>
      </c>
      <c r="D19" s="2">
        <v>2</v>
      </c>
      <c r="Q19" s="33"/>
    </row>
    <row r="20" spans="2:17" x14ac:dyDescent="0.25">
      <c r="B20" s="12" t="s">
        <v>9</v>
      </c>
      <c r="C20" s="8" t="s">
        <v>27</v>
      </c>
      <c r="D20" s="8" t="s">
        <v>28</v>
      </c>
      <c r="E20" s="8" t="s">
        <v>29</v>
      </c>
      <c r="F20" s="8" t="s">
        <v>5</v>
      </c>
      <c r="G20" s="8" t="s">
        <v>23</v>
      </c>
      <c r="H20" s="8" t="s">
        <v>25</v>
      </c>
      <c r="I20" s="8" t="s">
        <v>26</v>
      </c>
      <c r="J20" s="8" t="s">
        <v>2</v>
      </c>
      <c r="K20" s="8" t="s">
        <v>18</v>
      </c>
      <c r="L20" s="8" t="s">
        <v>0</v>
      </c>
      <c r="M20" s="27" t="s">
        <v>24</v>
      </c>
      <c r="N20" s="8" t="s">
        <v>20</v>
      </c>
      <c r="O20" s="28" t="s">
        <v>21</v>
      </c>
      <c r="P20" s="28" t="s">
        <v>22</v>
      </c>
      <c r="Q20" s="8" t="s">
        <v>35</v>
      </c>
    </row>
    <row r="21" spans="2:17" x14ac:dyDescent="0.25">
      <c r="B21" s="4"/>
      <c r="C21" s="13">
        <f>D30</f>
        <v>0</v>
      </c>
      <c r="D21" s="13">
        <f>D28</f>
        <v>0</v>
      </c>
      <c r="E21" s="13">
        <f>D27</f>
        <v>0</v>
      </c>
      <c r="F21" s="14">
        <v>0.097747231</v>
      </c>
      <c r="G21" s="15">
        <f>(F21-C21)/F21</f>
        <v>1</v>
      </c>
      <c r="H21" s="14">
        <f>D21-C21</f>
        <v>0</v>
      </c>
      <c r="I21" s="15">
        <f>E21-D21</f>
        <v>0</v>
      </c>
      <c r="J21" s="13" t="e">
        <f>H21/I21</f>
        <v>#DIV/0!</v>
      </c>
      <c r="K21" s="16" t="e">
        <f>IF(AND(J21&gt;0,J21&lt;=1),"Monotonic Convergence",IF(AND(J21&lt;0,J21&gt;=-1),"Oscillatory Convergence",IF(J21&lt;-1,"Oscillatory Divergence",IF(J21&gt;1, "Monotonic Divergence"))))</f>
        <v>#DIV/0!</v>
      </c>
      <c r="L21" s="29" t="e">
        <f>LN(1/J21)/LN($D$19)</f>
        <v>#DIV/0!</v>
      </c>
      <c r="M21" s="15" t="e">
        <f>H21/($D$19^L21-1)</f>
        <v>#DIV/0!</v>
      </c>
      <c r="N21" s="29" t="e">
        <f>L21/$D$18</f>
        <v>#DIV/0!</v>
      </c>
      <c r="O21" s="39" t="e">
        <f>IF(N21&gt;1,(16.4*N21-14.8)*ABS(M21),(2.45-0.85*N21)*ABS(M21))/F21</f>
        <v>#DIV/0!</v>
      </c>
      <c r="P21" s="14" t="e">
        <f>-O21</f>
        <v>#DIV/0!</v>
      </c>
      <c r="Q21" s="2" t="e">
        <f>IF(O21&gt;ABS(G21),"Validated","Not Validated")</f>
        <v>#DIV/0!</v>
      </c>
    </row>
    <row r="22" spans="2:17" x14ac:dyDescent="0.25">
      <c r="B22" s="12" t="s">
        <v>10</v>
      </c>
      <c r="C22" s="8" t="s">
        <v>27</v>
      </c>
      <c r="D22" s="8" t="s">
        <v>28</v>
      </c>
      <c r="E22" s="8" t="s">
        <v>29</v>
      </c>
      <c r="F22" s="8" t="s">
        <v>5</v>
      </c>
      <c r="G22" s="8" t="s">
        <v>23</v>
      </c>
      <c r="H22" s="8" t="s">
        <v>25</v>
      </c>
      <c r="I22" s="8" t="s">
        <v>26</v>
      </c>
      <c r="J22" s="8" t="s">
        <v>2</v>
      </c>
      <c r="K22" s="8" t="s">
        <v>18</v>
      </c>
      <c r="L22" s="8" t="s">
        <v>0</v>
      </c>
      <c r="M22" s="27" t="s">
        <v>24</v>
      </c>
      <c r="N22" s="8" t="s">
        <v>20</v>
      </c>
      <c r="O22" s="28" t="s">
        <v>21</v>
      </c>
      <c r="P22" s="28" t="s">
        <v>22</v>
      </c>
      <c r="Q22" s="8" t="s">
        <v>35</v>
      </c>
    </row>
    <row r="23" spans="2:17" x14ac:dyDescent="0.25">
      <c r="C23" s="13">
        <f>D33</f>
        <v>0</v>
      </c>
      <c r="D23" s="13">
        <f>D31</f>
        <v>0</v>
      </c>
      <c r="E23" s="13">
        <f>D30</f>
        <v>0</v>
      </c>
      <c r="F23" s="14">
        <v>0.097747231</v>
      </c>
      <c r="G23" s="15">
        <f>(F23-C23)/F23</f>
        <v>1</v>
      </c>
      <c r="H23" s="14">
        <f>D23-C23</f>
        <v>0</v>
      </c>
      <c r="I23" s="15">
        <f>E23-D23</f>
        <v>0</v>
      </c>
      <c r="J23" s="13" t="e">
        <f>H23/I23</f>
        <v>#DIV/0!</v>
      </c>
      <c r="K23" s="16" t="e">
        <f>IF(AND(J23&gt;0,J23&lt;=1),"Monotonic Convergence",IF(AND(J23&lt;0,J23&gt;=-1),"Oscillatory Convergence",IF(J23&lt;-1,"Oscillatory Divergence",IF(J23&gt;1, "Monotonic Divergence"))))</f>
        <v>#DIV/0!</v>
      </c>
      <c r="L23" s="29" t="e">
        <f>LN(1/J23)/LN($D$19)</f>
        <v>#DIV/0!</v>
      </c>
      <c r="M23" s="15" t="e">
        <f>H23/($D$19^L23-1)</f>
        <v>#DIV/0!</v>
      </c>
      <c r="N23" s="29" t="e">
        <f>L23/$D$18</f>
        <v>#DIV/0!</v>
      </c>
      <c r="O23" s="39" t="e">
        <f>IF(N23&gt;1,(16.4*N23-14.8)*ABS(M23),(2.45-0.85*N23)*ABS(M23))/F23</f>
        <v>#DIV/0!</v>
      </c>
      <c r="P23" s="14" t="e">
        <f>-O23</f>
        <v>#DIV/0!</v>
      </c>
      <c r="Q23" s="2" t="e">
        <f>IF(O23&gt;ABS(G23),"Validated","Not Validated")</f>
        <v>#DIV/0!</v>
      </c>
    </row>
    <row ht="47.25" r="26" spans="2:17" x14ac:dyDescent="0.25">
      <c r="B26" s="18" t="s">
        <v>11</v>
      </c>
      <c r="C26" s="19" t="s">
        <v>14</v>
      </c>
      <c r="D26" s="18" t="s">
        <v>12</v>
      </c>
    </row>
    <row r="27" spans="2:17" x14ac:dyDescent="0.25">
      <c r="B27" s="16">
        <v>0</v>
      </c>
      <c r="C27" s="17"/>
      <c r="D27" s="16">
        <f>8*C27/(1.17*0.2^2)</f>
        <v>0</v>
      </c>
    </row>
    <row r="28" spans="2:17" x14ac:dyDescent="0.25">
      <c r="B28" s="16">
        <v>2</v>
      </c>
      <c r="C28" s="17"/>
      <c r="D28" s="16">
        <f>8*C28/(1.17*0.2^2)</f>
        <v>0</v>
      </c>
    </row>
    <row r="29" spans="2:17" x14ac:dyDescent="0.25">
      <c r="B29" s="16">
        <v>3</v>
      </c>
      <c r="C29" s="17"/>
      <c r="D29" s="16">
        <f>8*C29/(1.17*0.2^2)</f>
        <v>0</v>
      </c>
    </row>
    <row r="30" spans="2:17" x14ac:dyDescent="0.25">
      <c r="B30" s="16">
        <v>4</v>
      </c>
      <c r="C30" s="17"/>
      <c r="D30" s="16">
        <f>8*C30/(1.17*0.2^2)</f>
        <v>0</v>
      </c>
    </row>
    <row r="31" spans="2:17" x14ac:dyDescent="0.25">
      <c r="B31" s="16">
        <v>6</v>
      </c>
      <c r="C31" s="17"/>
      <c r="D31" s="16">
        <f>8*C31/(1.17*0.2^2)</f>
        <v>0</v>
      </c>
    </row>
    <row r="32" spans="2:17" x14ac:dyDescent="0.25">
      <c r="B32" s="16">
        <v>7</v>
      </c>
      <c r="C32" s="17"/>
      <c r="D32" s="16">
        <f>8*C32/(1.17*0.2^2)</f>
        <v>0</v>
      </c>
    </row>
    <row r="33" spans="2:4" x14ac:dyDescent="0.25">
      <c r="B33" s="16">
        <v>8</v>
      </c>
      <c r="C33" s="17"/>
      <c r="D33" s="16">
        <f>8*C33/(1.17*0.2^2)</f>
        <v>0</v>
      </c>
    </row>
    <row r="36" spans="2:4" x14ac:dyDescent="0.25">
      <c r="B36" t="s">
        <v>13</v>
      </c>
    </row>
  </sheetData>
  <mergeCells count="5">
    <mergeCell ref="C3:G3"/>
    <mergeCell ref="C5:F5"/>
    <mergeCell ref="C6:F6"/>
    <mergeCell ref="C7:F7"/>
    <mergeCell ref="C8:F8"/>
  </mergeCells>
  <conditionalFormatting sqref="J13">
    <cfRule type="cellIs" dxfId="11" priority="10" operator="lessThan">
      <formula>0</formula>
    </cfRule>
    <cfRule type="cellIs" dxfId="10" priority="11" operator="greaterThan">
      <formula>1</formula>
    </cfRule>
    <cfRule type="cellIs" dxfId="9" priority="12" operator="between">
      <formula>0</formula>
      <formula>1</formula>
    </cfRule>
  </conditionalFormatting>
  <conditionalFormatting sqref="J15">
    <cfRule type="cellIs" dxfId="8" priority="7" operator="lessThan">
      <formula>0</formula>
    </cfRule>
    <cfRule type="cellIs" dxfId="7" priority="8" operator="greaterThan">
      <formula>1</formula>
    </cfRule>
    <cfRule type="cellIs" dxfId="6" priority="9" operator="between">
      <formula>0</formula>
      <formula>1</formula>
    </cfRule>
  </conditionalFormatting>
  <conditionalFormatting sqref="J21">
    <cfRule type="cellIs" dxfId="5" priority="4" operator="lessThan">
      <formula>0</formula>
    </cfRule>
    <cfRule type="cellIs" dxfId="4" priority="5" operator="greaterThan">
      <formula>1</formula>
    </cfRule>
    <cfRule type="cellIs" dxfId="3" priority="6" operator="between">
      <formula>0</formula>
      <formula>1</formula>
    </cfRule>
  </conditionalFormatting>
  <conditionalFormatting sqref="J23">
    <cfRule type="cellIs" dxfId="2" priority="1" operator="lessThan">
      <formula>0</formula>
    </cfRule>
    <cfRule type="cellIs" dxfId="1" priority="2" operator="greaterThan">
      <formula>1</formula>
    </cfRule>
    <cfRule type="cellIs" dxfId="0" priority="3" operator="between">
      <formula>0</formula>
      <formula>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Nomenclature</vt:lpstr>
      <vt:lpstr>Equations</vt:lpstr>
      <vt:lpstr>V&amp;V Velocity</vt:lpstr>
      <vt:lpstr>Verification Friction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2017-08-03T20:42:24Z</dcterms:modified>
</cp:coreProperties>
</file>